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Лист1!$A$178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38" i="1" l="1"/>
  <c r="C138" i="1"/>
  <c r="E125" i="1"/>
  <c r="E81" i="1"/>
  <c r="E80" i="1"/>
  <c r="E79" i="1"/>
  <c r="C81" i="1"/>
  <c r="C80" i="1"/>
  <c r="C79" i="1"/>
  <c r="C128" i="1"/>
  <c r="C127" i="1"/>
  <c r="C126" i="1"/>
  <c r="C125" i="1"/>
  <c r="E128" i="1"/>
  <c r="E127" i="1"/>
  <c r="E126" i="1"/>
  <c r="E54" i="1"/>
  <c r="C54" i="1"/>
  <c r="E53" i="1"/>
  <c r="C53" i="1"/>
  <c r="C95" i="1"/>
  <c r="C94" i="1"/>
  <c r="C93" i="1"/>
  <c r="C92" i="1"/>
  <c r="E95" i="1"/>
  <c r="E94" i="1"/>
  <c r="E93" i="1"/>
  <c r="E92" i="1"/>
  <c r="E41" i="1"/>
  <c r="C41" i="1"/>
  <c r="C17" i="1"/>
  <c r="C13" i="1"/>
  <c r="C12" i="1"/>
  <c r="C11" i="1"/>
  <c r="C10" i="1"/>
  <c r="E17" i="1"/>
  <c r="E13" i="1"/>
  <c r="E12" i="1"/>
  <c r="E11" i="1"/>
  <c r="E10" i="1"/>
  <c r="E150" i="1"/>
  <c r="C150" i="1"/>
  <c r="E140" i="1"/>
  <c r="C140" i="1"/>
  <c r="E115" i="1"/>
  <c r="C115" i="1"/>
  <c r="E105" i="1"/>
  <c r="C105" i="1"/>
  <c r="E56" i="1"/>
  <c r="C56" i="1"/>
  <c r="E139" i="1"/>
  <c r="C139" i="1"/>
  <c r="E161" i="1"/>
  <c r="E27" i="1"/>
  <c r="C27" i="1"/>
  <c r="E26" i="1"/>
  <c r="C26" i="1"/>
  <c r="E16" i="1"/>
  <c r="C16" i="1"/>
  <c r="E14" i="1"/>
  <c r="C14" i="1"/>
  <c r="E30" i="1"/>
  <c r="C30" i="1"/>
  <c r="E29" i="1"/>
  <c r="C29" i="1"/>
  <c r="E28" i="1"/>
  <c r="D28" i="1"/>
  <c r="C28" i="1"/>
  <c r="E15" i="1"/>
  <c r="D15" i="1"/>
  <c r="C15" i="1"/>
</calcChain>
</file>

<file path=xl/sharedStrings.xml><?xml version="1.0" encoding="utf-8"?>
<sst xmlns="http://schemas.openxmlformats.org/spreadsheetml/2006/main" count="526" uniqueCount="81">
  <si>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</si>
  <si>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</si>
  <si>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</si>
  <si>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</si>
  <si>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</si>
  <si>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</si>
  <si>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</si>
  <si>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</si>
  <si>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</si>
  <si>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</si>
  <si>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</si>
  <si>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</si>
  <si>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</si>
  <si>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</si>
  <si>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</si>
  <si>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</si>
  <si>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</si>
  <si>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</si>
  <si>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</si>
  <si>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</si>
  <si>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</si>
  <si>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</si>
  <si>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</si>
  <si>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</si>
  <si>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</si>
  <si>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</si>
  <si>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</si>
  <si>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</si>
  <si>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</si>
  <si>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</si>
  <si>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</si>
  <si>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</si>
  <si>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</si>
  <si>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</si>
  <si>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</si>
  <si>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</si>
  <si>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</si>
  <si>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</si>
  <si>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</si>
  <si>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</si>
  <si>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</si>
  <si>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</si>
  <si>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</si>
  <si>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</si>
  <si>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</si>
  <si>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</si>
  <si>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</si>
  <si>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</si>
  <si>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</si>
  <si>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</si>
  <si>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</si>
  <si>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</si>
  <si>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</si>
  <si>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</si>
  <si>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</si>
  <si>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</si>
  <si>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</si>
  <si>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</si>
  <si>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</si>
  <si>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</si>
  <si>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Федеральное  статистическое наблюдение за затратами на производство и продажу продукции (товаров, работ, услуг)</t>
  </si>
  <si>
    <t>Информирование респондентов о проведении наблюдения за затратами на производство. Сбор и обработка первичных статистических данных. Обеспечение полноты их сбора в соответствии с каталогами. Осуществление автоматизированной обработки и контроля первичных статистических данных.</t>
  </si>
  <si>
    <t>Ввод статистической информации в ПО и проведение формального и логического контроля первичных статистических данных.</t>
  </si>
  <si>
    <t>Оператор по формированию таблиц</t>
  </si>
  <si>
    <t>Формирование рабочих таблиц с итогами СХМП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</si>
  <si>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</si>
  <si>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</si>
  <si>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федеральное статистическое наблюдение "Комплексное наблюдение условий жизни населения"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</si>
  <si>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</si>
  <si>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</si>
  <si>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</si>
  <si>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</si>
  <si>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</si>
  <si>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</si>
  <si>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</si>
  <si>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</si>
  <si>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</si>
  <si>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репродуктивных планов населения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</si>
  <si>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</si>
  <si>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</si>
  <si>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Январь-Июль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</si>
</sst>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4" fontId="2" fillId="0" borderId="1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2" fillId="0" borderId="1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9" fillId="0" borderId="16" xfId="0" applyFont="1" applyFill="1" applyBorder="1" applyAlignment="1">
      <alignment horizontal="justify" wrapText="1"/>
    </xf>
    <xf numFmtId="0" fontId="1" fillId="0" borderId="10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justify" wrapText="1"/>
    </xf>
    <xf numFmtId="0" fontId="9" fillId="0" borderId="16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justify" wrapText="1"/>
    </xf>
    <xf numFmtId="2" fontId="2" fillId="0" borderId="10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4" xfId="0" applyFont="1" applyFill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 indent="1"/>
    </xf>
    <xf numFmtId="0" fontId="5" fillId="0" borderId="7" xfId="0" applyFont="1" applyFill="1" applyBorder="1" applyAlignment="1">
      <alignment horizontal="left" wrapText="1" indent="1"/>
    </xf>
    <xf numFmtId="0" fontId="6" fillId="0" borderId="8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6" fillId="0" borderId="7" xfId="0" applyFont="1" applyFill="1" applyBorder="1" applyAlignment="1">
      <alignment horizontal="justify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Fill="1" applyBorder="1" applyAlignment="1">
      <alignment horizontal="justify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showWhiteSpace="0" view="pageLayout" topLeftCell="A163" zoomScale="90" zoomScaleNormal="100" zoomScalePageLayoutView="90" workbookViewId="0">
      <selection activeCell="D183" sqref="D183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82" t="s">
        <v>33</v>
      </c>
      <c r="B1" s="83"/>
      <c r="C1" s="83"/>
      <c r="D1" s="83"/>
      <c r="E1" s="83"/>
      <c r="F1" s="83"/>
      <c r="G1" s="83"/>
      <c r="H1" s="83"/>
      <c r="I1" s="83"/>
    </row>
    <row r="2" spans="1:9" ht="19.5" customHeight="1" thickBot="1" x14ac:dyDescent="0.3">
      <c r="A2" s="89" t="s">
        <v>0</v>
      </c>
      <c r="B2" s="90"/>
      <c r="C2" s="84" t="s">
        <v>41</v>
      </c>
      <c r="D2" s="85"/>
      <c r="E2" s="85"/>
      <c r="F2" s="85"/>
      <c r="G2" s="85"/>
      <c r="H2" s="85"/>
      <c r="I2" s="86"/>
    </row>
    <row r="3" spans="1:9" ht="28.5" customHeight="1" thickBot="1" x14ac:dyDescent="0.25">
      <c r="A3" s="89" t="s">
        <v>1</v>
      </c>
      <c r="B3" s="90"/>
      <c r="C3" s="56" t="s">
        <v>2</v>
      </c>
      <c r="D3" s="57"/>
      <c r="E3" s="57"/>
      <c r="F3" s="57"/>
      <c r="G3" s="57"/>
      <c r="H3" s="57"/>
      <c r="I3" s="58"/>
    </row>
    <row r="4" spans="1:9" ht="22.5" customHeight="1" thickBot="1" x14ac:dyDescent="0.25">
      <c r="A4" s="89" t="s">
        <v>3</v>
      </c>
      <c r="B4" s="90"/>
      <c r="C4" s="79" t="s">
        <v>80</v>
      </c>
      <c r="D4" s="80"/>
      <c r="E4" s="80"/>
      <c r="F4" s="80"/>
      <c r="G4" s="80"/>
      <c r="H4" s="80"/>
      <c r="I4" s="81"/>
    </row>
    <row r="5" spans="1:9" ht="33.75" customHeight="1" thickBot="1" x14ac:dyDescent="0.25">
      <c r="A5" s="89" t="s">
        <v>4</v>
      </c>
      <c r="B5" s="90"/>
      <c r="C5" s="87" t="s">
        <v>49</v>
      </c>
      <c r="D5" s="87"/>
      <c r="E5" s="87"/>
      <c r="F5" s="87"/>
      <c r="G5" s="87"/>
      <c r="H5" s="87"/>
      <c r="I5" s="88"/>
    </row>
    <row r="6" spans="1:9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ht="15.75" customHeight="1" x14ac:dyDescent="0.2">
      <c r="A7" s="59" t="s">
        <v>5</v>
      </c>
      <c r="B7" s="59" t="s">
        <v>32</v>
      </c>
      <c r="C7" s="59" t="s">
        <v>6</v>
      </c>
      <c r="D7" s="59" t="s">
        <v>7</v>
      </c>
      <c r="E7" s="59" t="s">
        <v>8</v>
      </c>
      <c r="F7" s="59" t="s">
        <v>9</v>
      </c>
      <c r="G7" s="59"/>
      <c r="H7" s="59"/>
      <c r="I7" s="59" t="s">
        <v>10</v>
      </c>
    </row>
    <row r="8" spans="1:9" ht="69" customHeight="1" x14ac:dyDescent="0.2">
      <c r="A8" s="59"/>
      <c r="B8" s="59"/>
      <c r="C8" s="59"/>
      <c r="D8" s="59"/>
      <c r="E8" s="59"/>
      <c r="F8" s="13" t="s">
        <v>11</v>
      </c>
      <c r="G8" s="13" t="s">
        <v>12</v>
      </c>
      <c r="H8" s="13" t="s">
        <v>13</v>
      </c>
      <c r="I8" s="59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1+1+1+1+1+1+1</f>
        <v>7</v>
      </c>
      <c r="D10" s="16">
        <v>7</v>
      </c>
      <c r="E10" s="7">
        <f>10550+21100+21100+21100+21100+21100+21100</f>
        <v>137150</v>
      </c>
      <c r="F10" s="17" t="s">
        <v>26</v>
      </c>
      <c r="G10" s="17" t="s">
        <v>26</v>
      </c>
      <c r="H10" s="17" t="s">
        <v>26</v>
      </c>
      <c r="I10" s="17" t="s">
        <v>26</v>
      </c>
    </row>
    <row r="11" spans="1:9" ht="34.5" customHeight="1" x14ac:dyDescent="0.2">
      <c r="A11" s="15" t="s">
        <v>16</v>
      </c>
      <c r="B11" s="15" t="s">
        <v>17</v>
      </c>
      <c r="C11" s="16">
        <f>2+2+2+2+2+2</f>
        <v>12</v>
      </c>
      <c r="D11" s="16">
        <v>12</v>
      </c>
      <c r="E11" s="7">
        <f>15120+37800+37800+37800+37800+37800</f>
        <v>204120</v>
      </c>
      <c r="F11" s="17" t="s">
        <v>26</v>
      </c>
      <c r="G11" s="17" t="s">
        <v>26</v>
      </c>
      <c r="H11" s="17" t="s">
        <v>26</v>
      </c>
      <c r="I11" s="17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2+2+2+2+2+2+2</f>
        <v>14</v>
      </c>
      <c r="D12" s="16">
        <v>14</v>
      </c>
      <c r="E12" s="7">
        <f>20000+40000+40000+40000+40000+40000+40000</f>
        <v>260000</v>
      </c>
      <c r="F12" s="17" t="s">
        <v>26</v>
      </c>
      <c r="G12" s="17" t="s">
        <v>26</v>
      </c>
      <c r="H12" s="17" t="s">
        <v>26</v>
      </c>
      <c r="I12" s="17" t="s">
        <v>26</v>
      </c>
    </row>
    <row r="13" spans="1:9" ht="28.5" customHeight="1" x14ac:dyDescent="0.2">
      <c r="A13" s="18" t="s">
        <v>19</v>
      </c>
      <c r="B13" s="15" t="s">
        <v>20</v>
      </c>
      <c r="C13" s="16">
        <f>1+1+1+1+1+1+1</f>
        <v>7</v>
      </c>
      <c r="D13" s="16">
        <v>7</v>
      </c>
      <c r="E13" s="7">
        <f>13680+18900+18900+18900+18900+18900+18900</f>
        <v>127080</v>
      </c>
      <c r="F13" s="17" t="s">
        <v>26</v>
      </c>
      <c r="G13" s="17" t="s">
        <v>26</v>
      </c>
      <c r="H13" s="17" t="s">
        <v>26</v>
      </c>
      <c r="I13" s="17" t="s">
        <v>26</v>
      </c>
    </row>
    <row r="14" spans="1:9" ht="30.75" customHeight="1" x14ac:dyDescent="0.2">
      <c r="A14" s="15" t="s">
        <v>40</v>
      </c>
      <c r="B14" s="19" t="s">
        <v>23</v>
      </c>
      <c r="C14" s="20">
        <f>2+2+2</f>
        <v>6</v>
      </c>
      <c r="D14" s="20">
        <v>6</v>
      </c>
      <c r="E14" s="21">
        <f>30946.66+40793.34+25320</f>
        <v>97060</v>
      </c>
      <c r="F14" s="17" t="s">
        <v>26</v>
      </c>
      <c r="G14" s="17" t="s">
        <v>26</v>
      </c>
      <c r="H14" s="17" t="s">
        <v>26</v>
      </c>
      <c r="I14" s="17" t="s">
        <v>26</v>
      </c>
    </row>
    <row r="15" spans="1:9" ht="55.5" customHeight="1" x14ac:dyDescent="0.2">
      <c r="A15" s="15" t="s">
        <v>37</v>
      </c>
      <c r="B15" s="22" t="s">
        <v>38</v>
      </c>
      <c r="C15" s="17">
        <f>2</f>
        <v>2</v>
      </c>
      <c r="D15" s="17">
        <f>2</f>
        <v>2</v>
      </c>
      <c r="E15" s="7">
        <f>24493.34</f>
        <v>24493.34</v>
      </c>
      <c r="F15" s="17" t="s">
        <v>26</v>
      </c>
      <c r="G15" s="17" t="s">
        <v>26</v>
      </c>
      <c r="H15" s="17" t="s">
        <v>26</v>
      </c>
      <c r="I15" s="17" t="s">
        <v>26</v>
      </c>
    </row>
    <row r="16" spans="1:9" ht="33" customHeight="1" x14ac:dyDescent="0.2">
      <c r="A16" s="15" t="s">
        <v>22</v>
      </c>
      <c r="B16" s="19" t="s">
        <v>23</v>
      </c>
      <c r="C16" s="20">
        <f>10+10+10</f>
        <v>30</v>
      </c>
      <c r="D16" s="20">
        <v>30</v>
      </c>
      <c r="E16" s="21">
        <f>130533.3+172020+106800</f>
        <v>409353.3</v>
      </c>
      <c r="F16" s="17" t="s">
        <v>26</v>
      </c>
      <c r="G16" s="17" t="s">
        <v>26</v>
      </c>
      <c r="H16" s="17" t="s">
        <v>26</v>
      </c>
      <c r="I16" s="17" t="s">
        <v>26</v>
      </c>
    </row>
    <row r="17" spans="1:9" ht="33" customHeight="1" thickBot="1" x14ac:dyDescent="0.25">
      <c r="A17" s="15" t="s">
        <v>42</v>
      </c>
      <c r="B17" s="19" t="s">
        <v>43</v>
      </c>
      <c r="C17" s="20">
        <f>2+2+2+2</f>
        <v>8</v>
      </c>
      <c r="D17" s="20">
        <v>8</v>
      </c>
      <c r="E17" s="21">
        <f>39200+39200+39200+39200</f>
        <v>156800</v>
      </c>
      <c r="F17" s="17" t="s">
        <v>26</v>
      </c>
      <c r="G17" s="17" t="s">
        <v>26</v>
      </c>
      <c r="H17" s="17" t="s">
        <v>26</v>
      </c>
      <c r="I17" s="17" t="s">
        <v>26</v>
      </c>
    </row>
    <row r="18" spans="1:9" ht="21.75" customHeight="1" thickBot="1" x14ac:dyDescent="0.3">
      <c r="A18" s="48" t="s">
        <v>0</v>
      </c>
      <c r="B18" s="49"/>
      <c r="C18" s="50" t="s">
        <v>34</v>
      </c>
      <c r="D18" s="51"/>
      <c r="E18" s="51"/>
      <c r="F18" s="51"/>
      <c r="G18" s="51"/>
      <c r="H18" s="51"/>
      <c r="I18" s="52"/>
    </row>
    <row r="19" spans="1:9" ht="22.5" customHeight="1" thickBot="1" x14ac:dyDescent="0.25">
      <c r="A19" s="48" t="s">
        <v>1</v>
      </c>
      <c r="B19" s="49"/>
      <c r="C19" s="53" t="s">
        <v>2</v>
      </c>
      <c r="D19" s="54"/>
      <c r="E19" s="54"/>
      <c r="F19" s="54"/>
      <c r="G19" s="54"/>
      <c r="H19" s="54"/>
      <c r="I19" s="55"/>
    </row>
    <row r="20" spans="1:9" ht="16.5" customHeight="1" thickBot="1" x14ac:dyDescent="0.25">
      <c r="A20" s="48" t="s">
        <v>3</v>
      </c>
      <c r="B20" s="49"/>
      <c r="C20" s="53" t="s">
        <v>80</v>
      </c>
      <c r="D20" s="54"/>
      <c r="E20" s="54"/>
      <c r="F20" s="54"/>
      <c r="G20" s="54"/>
      <c r="H20" s="54"/>
      <c r="I20" s="55"/>
    </row>
    <row r="21" spans="1:9" ht="27.75" customHeight="1" thickBot="1" x14ac:dyDescent="0.25">
      <c r="A21" s="48" t="s">
        <v>4</v>
      </c>
      <c r="B21" s="49"/>
      <c r="C21" s="56" t="s">
        <v>50</v>
      </c>
      <c r="D21" s="57"/>
      <c r="E21" s="57"/>
      <c r="F21" s="57"/>
      <c r="G21" s="57"/>
      <c r="H21" s="57"/>
      <c r="I21" s="58"/>
    </row>
    <row r="22" spans="1:9" ht="4.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59" t="s">
        <v>5</v>
      </c>
      <c r="B23" s="60" t="s">
        <v>32</v>
      </c>
      <c r="C23" s="59" t="s">
        <v>6</v>
      </c>
      <c r="D23" s="59" t="s">
        <v>7</v>
      </c>
      <c r="E23" s="59" t="s">
        <v>8</v>
      </c>
      <c r="F23" s="59" t="s">
        <v>9</v>
      </c>
      <c r="G23" s="59"/>
      <c r="H23" s="59"/>
      <c r="I23" s="59" t="s">
        <v>10</v>
      </c>
    </row>
    <row r="24" spans="1:9" ht="61.5" customHeight="1" x14ac:dyDescent="0.2">
      <c r="A24" s="59"/>
      <c r="B24" s="60"/>
      <c r="C24" s="59"/>
      <c r="D24" s="59"/>
      <c r="E24" s="59"/>
      <c r="F24" s="13" t="s">
        <v>11</v>
      </c>
      <c r="G24" s="13" t="s">
        <v>12</v>
      </c>
      <c r="H24" s="13" t="s">
        <v>13</v>
      </c>
      <c r="I24" s="59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17">
        <f>2+2+2+2</f>
        <v>8</v>
      </c>
      <c r="D26" s="17">
        <v>8</v>
      </c>
      <c r="E26" s="7">
        <f>22800+36000+36000+15600</f>
        <v>110400</v>
      </c>
      <c r="F26" s="17" t="s">
        <v>26</v>
      </c>
      <c r="G26" s="17" t="s">
        <v>26</v>
      </c>
      <c r="H26" s="17" t="s">
        <v>26</v>
      </c>
      <c r="I26" s="17" t="s">
        <v>26</v>
      </c>
    </row>
    <row r="27" spans="1:9" ht="29.25" customHeight="1" x14ac:dyDescent="0.2">
      <c r="A27" s="15" t="s">
        <v>16</v>
      </c>
      <c r="B27" s="15" t="s">
        <v>17</v>
      </c>
      <c r="C27" s="17">
        <f>11+11+11+11</f>
        <v>44</v>
      </c>
      <c r="D27" s="17">
        <v>44</v>
      </c>
      <c r="E27" s="7">
        <f>111466.63+176000+176000+76266.63</f>
        <v>539733.26</v>
      </c>
      <c r="F27" s="17" t="s">
        <v>26</v>
      </c>
      <c r="G27" s="17" t="s">
        <v>26</v>
      </c>
      <c r="H27" s="17" t="s">
        <v>26</v>
      </c>
      <c r="I27" s="17" t="s">
        <v>26</v>
      </c>
    </row>
    <row r="28" spans="1:9" ht="27.75" customHeight="1" x14ac:dyDescent="0.2">
      <c r="A28" s="15" t="s">
        <v>21</v>
      </c>
      <c r="B28" s="15" t="s">
        <v>17</v>
      </c>
      <c r="C28" s="17">
        <f>54</f>
        <v>54</v>
      </c>
      <c r="D28" s="17">
        <f>54</f>
        <v>54</v>
      </c>
      <c r="E28" s="7">
        <f>810000</f>
        <v>810000</v>
      </c>
      <c r="F28" s="17" t="s">
        <v>26</v>
      </c>
      <c r="G28" s="17" t="s">
        <v>26</v>
      </c>
      <c r="H28" s="17" t="s">
        <v>26</v>
      </c>
      <c r="I28" s="17" t="s">
        <v>26</v>
      </c>
    </row>
    <row r="29" spans="1:9" ht="30" customHeight="1" x14ac:dyDescent="0.2">
      <c r="A29" s="15" t="s">
        <v>22</v>
      </c>
      <c r="B29" s="15" t="s">
        <v>23</v>
      </c>
      <c r="C29" s="17">
        <f>1</f>
        <v>1</v>
      </c>
      <c r="D29" s="17">
        <v>1</v>
      </c>
      <c r="E29" s="7">
        <f>12000</f>
        <v>12000</v>
      </c>
      <c r="F29" s="17" t="s">
        <v>26</v>
      </c>
      <c r="G29" s="17" t="s">
        <v>26</v>
      </c>
      <c r="H29" s="17" t="s">
        <v>26</v>
      </c>
      <c r="I29" s="17" t="s">
        <v>26</v>
      </c>
    </row>
    <row r="30" spans="1:9" ht="37.5" customHeight="1" x14ac:dyDescent="0.2">
      <c r="A30" s="15" t="s">
        <v>24</v>
      </c>
      <c r="B30" s="15" t="s">
        <v>23</v>
      </c>
      <c r="C30" s="17">
        <f>14</f>
        <v>14</v>
      </c>
      <c r="D30" s="17">
        <v>14</v>
      </c>
      <c r="E30" s="7">
        <f>117926.62</f>
        <v>117926.62</v>
      </c>
      <c r="F30" s="17" t="s">
        <v>26</v>
      </c>
      <c r="G30" s="17" t="s">
        <v>26</v>
      </c>
      <c r="H30" s="17" t="s">
        <v>26</v>
      </c>
      <c r="I30" s="17" t="s">
        <v>26</v>
      </c>
    </row>
    <row r="31" spans="1:9" ht="186.75" customHeight="1" thickBot="1" x14ac:dyDescent="0.25">
      <c r="A31" s="23"/>
      <c r="B31" s="11"/>
      <c r="C31" s="11"/>
      <c r="D31" s="11"/>
      <c r="E31" s="11"/>
      <c r="F31" s="11"/>
      <c r="G31" s="11"/>
      <c r="H31" s="11"/>
      <c r="I31" s="11"/>
    </row>
    <row r="32" spans="1:9" ht="21.75" customHeight="1" thickBot="1" x14ac:dyDescent="0.3">
      <c r="A32" s="48" t="s">
        <v>0</v>
      </c>
      <c r="B32" s="49"/>
      <c r="C32" s="50" t="s">
        <v>77</v>
      </c>
      <c r="D32" s="51"/>
      <c r="E32" s="51"/>
      <c r="F32" s="51"/>
      <c r="G32" s="51"/>
      <c r="H32" s="51"/>
      <c r="I32" s="52"/>
    </row>
    <row r="33" spans="1:9" ht="22.5" customHeight="1" thickBot="1" x14ac:dyDescent="0.25">
      <c r="A33" s="48" t="s">
        <v>1</v>
      </c>
      <c r="B33" s="49"/>
      <c r="C33" s="53" t="s">
        <v>2</v>
      </c>
      <c r="D33" s="54"/>
      <c r="E33" s="54"/>
      <c r="F33" s="54"/>
      <c r="G33" s="54"/>
      <c r="H33" s="54"/>
      <c r="I33" s="55"/>
    </row>
    <row r="34" spans="1:9" ht="16.5" customHeight="1" thickBot="1" x14ac:dyDescent="0.25">
      <c r="A34" s="48" t="s">
        <v>3</v>
      </c>
      <c r="B34" s="49"/>
      <c r="C34" s="53" t="s">
        <v>80</v>
      </c>
      <c r="D34" s="54"/>
      <c r="E34" s="54"/>
      <c r="F34" s="54"/>
      <c r="G34" s="54"/>
      <c r="H34" s="54"/>
      <c r="I34" s="55"/>
    </row>
    <row r="35" spans="1:9" ht="27.75" customHeight="1" thickBot="1" x14ac:dyDescent="0.25">
      <c r="A35" s="48" t="s">
        <v>4</v>
      </c>
      <c r="B35" s="49"/>
      <c r="C35" s="56" t="s">
        <v>50</v>
      </c>
      <c r="D35" s="57"/>
      <c r="E35" s="57"/>
      <c r="F35" s="57"/>
      <c r="G35" s="57"/>
      <c r="H35" s="57"/>
      <c r="I35" s="58"/>
    </row>
    <row r="36" spans="1:9" ht="4.5" customHeight="1" x14ac:dyDescent="0.2">
      <c r="A36" s="12"/>
      <c r="B36" s="11"/>
      <c r="C36" s="11"/>
      <c r="D36" s="11"/>
      <c r="E36" s="11"/>
      <c r="F36" s="11"/>
      <c r="G36" s="11"/>
      <c r="H36" s="11"/>
      <c r="I36" s="11"/>
    </row>
    <row r="37" spans="1:9" x14ac:dyDescent="0.2">
      <c r="A37" s="59" t="s">
        <v>5</v>
      </c>
      <c r="B37" s="60" t="s">
        <v>32</v>
      </c>
      <c r="C37" s="59" t="s">
        <v>6</v>
      </c>
      <c r="D37" s="59" t="s">
        <v>7</v>
      </c>
      <c r="E37" s="59" t="s">
        <v>8</v>
      </c>
      <c r="F37" s="59" t="s">
        <v>9</v>
      </c>
      <c r="G37" s="59"/>
      <c r="H37" s="59"/>
      <c r="I37" s="59" t="s">
        <v>10</v>
      </c>
    </row>
    <row r="38" spans="1:9" ht="61.5" customHeight="1" x14ac:dyDescent="0.2">
      <c r="A38" s="59"/>
      <c r="B38" s="60"/>
      <c r="C38" s="59"/>
      <c r="D38" s="59"/>
      <c r="E38" s="59"/>
      <c r="F38" s="13" t="s">
        <v>11</v>
      </c>
      <c r="G38" s="13" t="s">
        <v>12</v>
      </c>
      <c r="H38" s="13" t="s">
        <v>13</v>
      </c>
      <c r="I38" s="59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8.5" customHeight="1" x14ac:dyDescent="0.2">
      <c r="A40" s="15" t="s">
        <v>14</v>
      </c>
      <c r="B40" s="15" t="s">
        <v>15</v>
      </c>
      <c r="C40" s="17" t="s">
        <v>26</v>
      </c>
      <c r="D40" s="17" t="s">
        <v>26</v>
      </c>
      <c r="E40" s="17" t="s">
        <v>26</v>
      </c>
      <c r="F40" s="17" t="s">
        <v>26</v>
      </c>
      <c r="G40" s="17" t="s">
        <v>26</v>
      </c>
      <c r="H40" s="17" t="s">
        <v>26</v>
      </c>
      <c r="I40" s="17" t="s">
        <v>26</v>
      </c>
    </row>
    <row r="41" spans="1:9" ht="29.25" customHeight="1" x14ac:dyDescent="0.2">
      <c r="A41" s="15" t="s">
        <v>16</v>
      </c>
      <c r="B41" s="15" t="s">
        <v>17</v>
      </c>
      <c r="C41" s="17">
        <f>1+1</f>
        <v>2</v>
      </c>
      <c r="D41" s="17">
        <v>2</v>
      </c>
      <c r="E41" s="47">
        <f>17066.67+6933.33</f>
        <v>24000</v>
      </c>
      <c r="F41" s="17" t="s">
        <v>26</v>
      </c>
      <c r="G41" s="17" t="s">
        <v>26</v>
      </c>
      <c r="H41" s="17" t="s">
        <v>26</v>
      </c>
      <c r="I41" s="17" t="s">
        <v>26</v>
      </c>
    </row>
    <row r="42" spans="1:9" ht="27.75" customHeight="1" x14ac:dyDescent="0.2">
      <c r="A42" s="15" t="s">
        <v>21</v>
      </c>
      <c r="B42" s="15" t="s">
        <v>17</v>
      </c>
      <c r="C42" s="17">
        <v>8</v>
      </c>
      <c r="D42" s="17">
        <v>8</v>
      </c>
      <c r="E42" s="7">
        <v>72000</v>
      </c>
      <c r="F42" s="17" t="s">
        <v>26</v>
      </c>
      <c r="G42" s="17" t="s">
        <v>26</v>
      </c>
      <c r="H42" s="17" t="s">
        <v>26</v>
      </c>
      <c r="I42" s="17" t="s">
        <v>26</v>
      </c>
    </row>
    <row r="43" spans="1:9" s="11" customFormat="1" ht="27.75" customHeight="1" x14ac:dyDescent="0.2">
      <c r="A43" s="8"/>
      <c r="B43" s="8"/>
      <c r="C43" s="9"/>
      <c r="D43" s="9"/>
      <c r="E43" s="10"/>
      <c r="F43" s="9"/>
      <c r="G43" s="9"/>
      <c r="H43" s="9"/>
      <c r="I43" s="9"/>
    </row>
    <row r="44" spans="1:9" s="11" customFormat="1" ht="209.25" customHeight="1" thickBot="1" x14ac:dyDescent="0.25">
      <c r="A44" s="8"/>
      <c r="B44" s="8"/>
      <c r="C44" s="9"/>
      <c r="D44" s="9"/>
      <c r="E44" s="10"/>
      <c r="F44" s="9"/>
      <c r="G44" s="9"/>
      <c r="H44" s="9"/>
      <c r="I44" s="9"/>
    </row>
    <row r="45" spans="1:9" ht="33.75" customHeight="1" thickBot="1" x14ac:dyDescent="0.3">
      <c r="A45" s="48" t="s">
        <v>0</v>
      </c>
      <c r="B45" s="49"/>
      <c r="C45" s="50" t="s">
        <v>67</v>
      </c>
      <c r="D45" s="51"/>
      <c r="E45" s="51"/>
      <c r="F45" s="51"/>
      <c r="G45" s="51"/>
      <c r="H45" s="51"/>
      <c r="I45" s="52"/>
    </row>
    <row r="46" spans="1:9" ht="22.5" customHeight="1" thickBot="1" x14ac:dyDescent="0.25">
      <c r="A46" s="48" t="s">
        <v>1</v>
      </c>
      <c r="B46" s="49"/>
      <c r="C46" s="53" t="s">
        <v>2</v>
      </c>
      <c r="D46" s="54"/>
      <c r="E46" s="54"/>
      <c r="F46" s="54"/>
      <c r="G46" s="54"/>
      <c r="H46" s="54"/>
      <c r="I46" s="55"/>
    </row>
    <row r="47" spans="1:9" ht="16.5" customHeight="1" thickBot="1" x14ac:dyDescent="0.25">
      <c r="A47" s="48" t="s">
        <v>3</v>
      </c>
      <c r="B47" s="49"/>
      <c r="C47" s="53" t="s">
        <v>80</v>
      </c>
      <c r="D47" s="54"/>
      <c r="E47" s="54"/>
      <c r="F47" s="54"/>
      <c r="G47" s="54"/>
      <c r="H47" s="54"/>
      <c r="I47" s="55"/>
    </row>
    <row r="48" spans="1:9" ht="27.75" customHeight="1" thickBot="1" x14ac:dyDescent="0.25">
      <c r="A48" s="48" t="s">
        <v>4</v>
      </c>
      <c r="B48" s="49"/>
      <c r="C48" s="56" t="s">
        <v>50</v>
      </c>
      <c r="D48" s="57"/>
      <c r="E48" s="57"/>
      <c r="F48" s="57"/>
      <c r="G48" s="57"/>
      <c r="H48" s="57"/>
      <c r="I48" s="58"/>
    </row>
    <row r="49" spans="1:9" ht="4.5" customHeight="1" x14ac:dyDescent="0.2">
      <c r="A49" s="12"/>
      <c r="B49" s="11"/>
      <c r="C49" s="11"/>
      <c r="D49" s="11"/>
      <c r="E49" s="11"/>
      <c r="F49" s="11"/>
      <c r="G49" s="11"/>
      <c r="H49" s="11"/>
      <c r="I49" s="11"/>
    </row>
    <row r="50" spans="1:9" x14ac:dyDescent="0.2">
      <c r="A50" s="59" t="s">
        <v>5</v>
      </c>
      <c r="B50" s="60" t="s">
        <v>32</v>
      </c>
      <c r="C50" s="59" t="s">
        <v>6</v>
      </c>
      <c r="D50" s="59" t="s">
        <v>7</v>
      </c>
      <c r="E50" s="59" t="s">
        <v>8</v>
      </c>
      <c r="F50" s="59" t="s">
        <v>9</v>
      </c>
      <c r="G50" s="59"/>
      <c r="H50" s="59"/>
      <c r="I50" s="59" t="s">
        <v>10</v>
      </c>
    </row>
    <row r="51" spans="1:9" ht="61.5" customHeight="1" x14ac:dyDescent="0.2">
      <c r="A51" s="59"/>
      <c r="B51" s="60"/>
      <c r="C51" s="59"/>
      <c r="D51" s="59"/>
      <c r="E51" s="59"/>
      <c r="F51" s="13" t="s">
        <v>11</v>
      </c>
      <c r="G51" s="13" t="s">
        <v>12</v>
      </c>
      <c r="H51" s="13" t="s">
        <v>13</v>
      </c>
      <c r="I51" s="59"/>
    </row>
    <row r="52" spans="1:9" x14ac:dyDescent="0.2">
      <c r="A52" s="14">
        <v>1</v>
      </c>
      <c r="B52" s="14">
        <v>2</v>
      </c>
      <c r="C52" s="14">
        <v>3</v>
      </c>
      <c r="D52" s="14">
        <v>4</v>
      </c>
      <c r="E52" s="14">
        <v>5</v>
      </c>
      <c r="F52" s="14">
        <v>6</v>
      </c>
      <c r="G52" s="14">
        <v>7</v>
      </c>
      <c r="H52" s="14">
        <v>8</v>
      </c>
      <c r="I52" s="14">
        <v>9</v>
      </c>
    </row>
    <row r="53" spans="1:9" ht="28.5" customHeight="1" x14ac:dyDescent="0.2">
      <c r="A53" s="15" t="s">
        <v>14</v>
      </c>
      <c r="B53" s="15" t="s">
        <v>15</v>
      </c>
      <c r="C53" s="17">
        <f>1+1+1+1</f>
        <v>4</v>
      </c>
      <c r="D53" s="17">
        <v>4</v>
      </c>
      <c r="E53" s="7">
        <f>10200+18000+18000+7800</f>
        <v>54000</v>
      </c>
      <c r="F53" s="17" t="s">
        <v>26</v>
      </c>
      <c r="G53" s="17" t="s">
        <v>26</v>
      </c>
      <c r="H53" s="17" t="s">
        <v>26</v>
      </c>
      <c r="I53" s="17" t="s">
        <v>26</v>
      </c>
    </row>
    <row r="54" spans="1:9" ht="29.25" customHeight="1" x14ac:dyDescent="0.2">
      <c r="A54" s="15" t="s">
        <v>16</v>
      </c>
      <c r="B54" s="15" t="s">
        <v>17</v>
      </c>
      <c r="C54" s="17">
        <f>4+4+4+4</f>
        <v>16</v>
      </c>
      <c r="D54" s="17">
        <v>16</v>
      </c>
      <c r="E54" s="7">
        <f>12800+64000+64000+19200</f>
        <v>160000</v>
      </c>
      <c r="F54" s="17" t="s">
        <v>26</v>
      </c>
      <c r="G54" s="17" t="s">
        <v>26</v>
      </c>
      <c r="H54" s="17" t="s">
        <v>26</v>
      </c>
      <c r="I54" s="17" t="s">
        <v>26</v>
      </c>
    </row>
    <row r="55" spans="1:9" ht="27.75" customHeight="1" x14ac:dyDescent="0.2">
      <c r="A55" s="15" t="s">
        <v>21</v>
      </c>
      <c r="B55" s="15" t="s">
        <v>17</v>
      </c>
      <c r="C55" s="17">
        <v>16</v>
      </c>
      <c r="D55" s="17">
        <v>16</v>
      </c>
      <c r="E55" s="7">
        <v>280000</v>
      </c>
      <c r="F55" s="17" t="s">
        <v>26</v>
      </c>
      <c r="G55" s="17" t="s">
        <v>26</v>
      </c>
      <c r="H55" s="17" t="s">
        <v>26</v>
      </c>
      <c r="I55" s="17" t="s">
        <v>26</v>
      </c>
    </row>
    <row r="56" spans="1:9" ht="30" customHeight="1" x14ac:dyDescent="0.2">
      <c r="A56" s="15" t="s">
        <v>22</v>
      </c>
      <c r="B56" s="15" t="s">
        <v>23</v>
      </c>
      <c r="C56" s="17">
        <f>1</f>
        <v>1</v>
      </c>
      <c r="D56" s="17">
        <v>1</v>
      </c>
      <c r="E56" s="7">
        <f>12000</f>
        <v>12000</v>
      </c>
      <c r="F56" s="17" t="s">
        <v>26</v>
      </c>
      <c r="G56" s="17" t="s">
        <v>26</v>
      </c>
      <c r="H56" s="17" t="s">
        <v>26</v>
      </c>
      <c r="I56" s="17" t="s">
        <v>26</v>
      </c>
    </row>
    <row r="57" spans="1:9" ht="37.5" customHeight="1" x14ac:dyDescent="0.2">
      <c r="A57" s="15" t="s">
        <v>24</v>
      </c>
      <c r="B57" s="15" t="s">
        <v>23</v>
      </c>
      <c r="C57" s="17">
        <v>4</v>
      </c>
      <c r="D57" s="17">
        <v>4</v>
      </c>
      <c r="E57" s="7">
        <v>39013.32</v>
      </c>
      <c r="F57" s="17" t="s">
        <v>26</v>
      </c>
      <c r="G57" s="17" t="s">
        <v>26</v>
      </c>
      <c r="H57" s="17" t="s">
        <v>26</v>
      </c>
      <c r="I57" s="17" t="s">
        <v>26</v>
      </c>
    </row>
    <row r="58" spans="1:9" ht="162" customHeight="1" x14ac:dyDescent="0.2">
      <c r="A58" s="23"/>
      <c r="B58" s="11"/>
      <c r="C58" s="11"/>
      <c r="D58" s="11"/>
      <c r="E58" s="11"/>
      <c r="F58" s="11"/>
      <c r="G58" s="11"/>
      <c r="H58" s="11"/>
      <c r="I58" s="11"/>
    </row>
    <row r="59" spans="1:9" ht="12" customHeight="1" thickBot="1" x14ac:dyDescent="0.25">
      <c r="A59" s="23"/>
      <c r="B59" s="11"/>
      <c r="C59" s="11"/>
      <c r="D59" s="11"/>
      <c r="E59" s="11"/>
      <c r="F59" s="11"/>
      <c r="G59" s="11"/>
      <c r="H59" s="11"/>
      <c r="I59" s="11"/>
    </row>
    <row r="60" spans="1:9" ht="16.5" customHeight="1" thickBot="1" x14ac:dyDescent="0.3">
      <c r="A60" s="74" t="s">
        <v>0</v>
      </c>
      <c r="B60" s="75"/>
      <c r="C60" s="94" t="s">
        <v>44</v>
      </c>
      <c r="D60" s="77"/>
      <c r="E60" s="77"/>
      <c r="F60" s="77"/>
      <c r="G60" s="77"/>
      <c r="H60" s="77"/>
      <c r="I60" s="78"/>
    </row>
    <row r="61" spans="1:9" ht="20.25" customHeight="1" thickBot="1" x14ac:dyDescent="0.25">
      <c r="A61" s="74" t="s">
        <v>1</v>
      </c>
      <c r="B61" s="75"/>
      <c r="C61" s="79" t="s">
        <v>2</v>
      </c>
      <c r="D61" s="80"/>
      <c r="E61" s="80"/>
      <c r="F61" s="80"/>
      <c r="G61" s="80"/>
      <c r="H61" s="80"/>
      <c r="I61" s="81"/>
    </row>
    <row r="62" spans="1:9" ht="18" customHeight="1" thickBot="1" x14ac:dyDescent="0.25">
      <c r="A62" s="74" t="s">
        <v>3</v>
      </c>
      <c r="B62" s="75"/>
      <c r="C62" s="79" t="s">
        <v>80</v>
      </c>
      <c r="D62" s="80"/>
      <c r="E62" s="80"/>
      <c r="F62" s="80"/>
      <c r="G62" s="80"/>
      <c r="H62" s="80"/>
      <c r="I62" s="81"/>
    </row>
    <row r="63" spans="1:9" ht="22.5" customHeight="1" thickBot="1" x14ac:dyDescent="0.25">
      <c r="A63" s="74" t="s">
        <v>4</v>
      </c>
      <c r="B63" s="75"/>
      <c r="C63" s="71" t="s">
        <v>50</v>
      </c>
      <c r="D63" s="72"/>
      <c r="E63" s="72"/>
      <c r="F63" s="72"/>
      <c r="G63" s="72"/>
      <c r="H63" s="72"/>
      <c r="I63" s="73"/>
    </row>
    <row r="64" spans="1:9" x14ac:dyDescent="0.2">
      <c r="A64" s="24"/>
      <c r="B64" s="11"/>
      <c r="C64" s="11"/>
      <c r="D64" s="11"/>
      <c r="E64" s="11"/>
      <c r="F64" s="11"/>
      <c r="G64" s="11"/>
      <c r="H64" s="11"/>
      <c r="I64" s="11"/>
    </row>
    <row r="65" spans="1:9" x14ac:dyDescent="0.2">
      <c r="A65" s="59" t="s">
        <v>5</v>
      </c>
      <c r="B65" s="66" t="s">
        <v>32</v>
      </c>
      <c r="C65" s="59" t="s">
        <v>6</v>
      </c>
      <c r="D65" s="59" t="s">
        <v>7</v>
      </c>
      <c r="E65" s="59" t="s">
        <v>8</v>
      </c>
      <c r="F65" s="59" t="s">
        <v>9</v>
      </c>
      <c r="G65" s="59"/>
      <c r="H65" s="59"/>
      <c r="I65" s="59" t="s">
        <v>10</v>
      </c>
    </row>
    <row r="66" spans="1:9" ht="55.5" customHeight="1" x14ac:dyDescent="0.2">
      <c r="A66" s="59"/>
      <c r="B66" s="67"/>
      <c r="C66" s="59"/>
      <c r="D66" s="59"/>
      <c r="E66" s="59"/>
      <c r="F66" s="13" t="s">
        <v>11</v>
      </c>
      <c r="G66" s="13" t="s">
        <v>12</v>
      </c>
      <c r="H66" s="13" t="s">
        <v>13</v>
      </c>
      <c r="I66" s="59"/>
    </row>
    <row r="67" spans="1:9" x14ac:dyDescent="0.2">
      <c r="A67" s="14">
        <v>1</v>
      </c>
      <c r="B67" s="14">
        <v>2</v>
      </c>
      <c r="C67" s="14">
        <v>3</v>
      </c>
      <c r="D67" s="14">
        <v>4</v>
      </c>
      <c r="E67" s="14">
        <v>5</v>
      </c>
      <c r="F67" s="14">
        <v>6</v>
      </c>
      <c r="G67" s="14">
        <v>7</v>
      </c>
      <c r="H67" s="14">
        <v>8</v>
      </c>
      <c r="I67" s="14">
        <v>9</v>
      </c>
    </row>
    <row r="68" spans="1:9" ht="27" customHeight="1" x14ac:dyDescent="0.2">
      <c r="A68" s="15" t="s">
        <v>25</v>
      </c>
      <c r="B68" s="15" t="s">
        <v>17</v>
      </c>
      <c r="C68" s="17">
        <v>1</v>
      </c>
      <c r="D68" s="25">
        <v>1</v>
      </c>
      <c r="E68" s="7">
        <v>15200</v>
      </c>
      <c r="F68" s="17" t="s">
        <v>26</v>
      </c>
      <c r="G68" s="17" t="s">
        <v>26</v>
      </c>
      <c r="H68" s="17" t="s">
        <v>26</v>
      </c>
      <c r="I68" s="17" t="s">
        <v>26</v>
      </c>
    </row>
    <row r="69" spans="1:9" ht="300" customHeight="1" x14ac:dyDescent="0.2">
      <c r="A69" s="8"/>
      <c r="B69" s="8"/>
      <c r="C69" s="9"/>
      <c r="D69" s="9"/>
      <c r="E69" s="9"/>
      <c r="F69" s="26"/>
      <c r="G69" s="26"/>
      <c r="H69" s="9"/>
      <c r="I69" s="9"/>
    </row>
    <row r="70" spans="1:9" ht="15" customHeight="1" thickBot="1" x14ac:dyDescent="0.25">
      <c r="A70" s="8"/>
      <c r="B70" s="8"/>
      <c r="C70" s="9"/>
      <c r="D70" s="9"/>
      <c r="E70" s="9"/>
      <c r="F70" s="26"/>
      <c r="G70" s="26"/>
      <c r="H70" s="9"/>
      <c r="I70" s="9"/>
    </row>
    <row r="71" spans="1:9" ht="30" customHeight="1" thickBot="1" x14ac:dyDescent="0.3">
      <c r="A71" s="74" t="s">
        <v>0</v>
      </c>
      <c r="B71" s="75"/>
      <c r="C71" s="76" t="s">
        <v>68</v>
      </c>
      <c r="D71" s="77"/>
      <c r="E71" s="77"/>
      <c r="F71" s="77"/>
      <c r="G71" s="77"/>
      <c r="H71" s="77"/>
      <c r="I71" s="78"/>
    </row>
    <row r="72" spans="1:9" ht="22.5" customHeight="1" thickBot="1" x14ac:dyDescent="0.25">
      <c r="A72" s="74" t="s">
        <v>1</v>
      </c>
      <c r="B72" s="75"/>
      <c r="C72" s="56" t="s">
        <v>2</v>
      </c>
      <c r="D72" s="57"/>
      <c r="E72" s="57"/>
      <c r="F72" s="57"/>
      <c r="G72" s="57"/>
      <c r="H72" s="57"/>
      <c r="I72" s="58"/>
    </row>
    <row r="73" spans="1:9" ht="19.5" customHeight="1" thickBot="1" x14ac:dyDescent="0.25">
      <c r="A73" s="74" t="s">
        <v>3</v>
      </c>
      <c r="B73" s="75"/>
      <c r="C73" s="79" t="s">
        <v>80</v>
      </c>
      <c r="D73" s="80"/>
      <c r="E73" s="80"/>
      <c r="F73" s="80"/>
      <c r="G73" s="80"/>
      <c r="H73" s="80"/>
      <c r="I73" s="81"/>
    </row>
    <row r="74" spans="1:9" ht="29.25" customHeight="1" thickBot="1" x14ac:dyDescent="0.25">
      <c r="A74" s="74" t="s">
        <v>4</v>
      </c>
      <c r="B74" s="75"/>
      <c r="C74" s="71" t="s">
        <v>51</v>
      </c>
      <c r="D74" s="72"/>
      <c r="E74" s="72"/>
      <c r="F74" s="72"/>
      <c r="G74" s="72"/>
      <c r="H74" s="72"/>
      <c r="I74" s="73"/>
    </row>
    <row r="75" spans="1:9" x14ac:dyDescent="0.2">
      <c r="A75" s="24"/>
      <c r="B75" s="11"/>
      <c r="C75" s="11"/>
      <c r="D75" s="11"/>
      <c r="E75" s="11"/>
      <c r="F75" s="11"/>
      <c r="G75" s="11"/>
      <c r="H75" s="11"/>
      <c r="I75" s="11"/>
    </row>
    <row r="76" spans="1:9" x14ac:dyDescent="0.2">
      <c r="A76" s="59" t="s">
        <v>5</v>
      </c>
      <c r="B76" s="66" t="s">
        <v>45</v>
      </c>
      <c r="C76" s="59" t="s">
        <v>6</v>
      </c>
      <c r="D76" s="59" t="s">
        <v>7</v>
      </c>
      <c r="E76" s="59" t="s">
        <v>8</v>
      </c>
      <c r="F76" s="59" t="s">
        <v>9</v>
      </c>
      <c r="G76" s="59"/>
      <c r="H76" s="59"/>
      <c r="I76" s="59" t="s">
        <v>10</v>
      </c>
    </row>
    <row r="77" spans="1:9" ht="60" x14ac:dyDescent="0.2">
      <c r="A77" s="59"/>
      <c r="B77" s="67"/>
      <c r="C77" s="59"/>
      <c r="D77" s="59"/>
      <c r="E77" s="59"/>
      <c r="F77" s="13" t="s">
        <v>11</v>
      </c>
      <c r="G77" s="13" t="s">
        <v>12</v>
      </c>
      <c r="H77" s="13" t="s">
        <v>13</v>
      </c>
      <c r="I77" s="59"/>
    </row>
    <row r="78" spans="1:9" ht="13.5" thickBot="1" x14ac:dyDescent="0.25">
      <c r="A78" s="14">
        <v>1</v>
      </c>
      <c r="B78" s="14">
        <v>2</v>
      </c>
      <c r="C78" s="14">
        <v>3</v>
      </c>
      <c r="D78" s="14">
        <v>4</v>
      </c>
      <c r="E78" s="14">
        <v>5</v>
      </c>
      <c r="F78" s="14">
        <v>6</v>
      </c>
      <c r="G78" s="14">
        <v>7</v>
      </c>
      <c r="H78" s="14">
        <v>8</v>
      </c>
      <c r="I78" s="14">
        <v>9</v>
      </c>
    </row>
    <row r="79" spans="1:9" ht="42.75" customHeight="1" thickBot="1" x14ac:dyDescent="0.25">
      <c r="A79" s="15" t="s">
        <v>25</v>
      </c>
      <c r="B79" s="27" t="s">
        <v>69</v>
      </c>
      <c r="C79" s="17">
        <f>1+1+1+1+4</f>
        <v>8</v>
      </c>
      <c r="D79" s="17">
        <v>8</v>
      </c>
      <c r="E79" s="7">
        <f>34000+34000</f>
        <v>68000</v>
      </c>
      <c r="F79" s="28" t="s">
        <v>26</v>
      </c>
      <c r="G79" s="28" t="s">
        <v>26</v>
      </c>
      <c r="H79" s="17" t="s">
        <v>26</v>
      </c>
      <c r="I79" s="17" t="s">
        <v>26</v>
      </c>
    </row>
    <row r="80" spans="1:9" ht="59.25" customHeight="1" thickBot="1" x14ac:dyDescent="0.25">
      <c r="A80" s="15" t="s">
        <v>21</v>
      </c>
      <c r="B80" s="29" t="s">
        <v>70</v>
      </c>
      <c r="C80" s="17">
        <f>17+16</f>
        <v>33</v>
      </c>
      <c r="D80" s="17">
        <v>33</v>
      </c>
      <c r="E80" s="7">
        <f>356028.8+356028.75</f>
        <v>712057.55</v>
      </c>
      <c r="F80" s="28" t="s">
        <v>26</v>
      </c>
      <c r="G80" s="28" t="s">
        <v>26</v>
      </c>
      <c r="H80" s="17" t="s">
        <v>26</v>
      </c>
      <c r="I80" s="17" t="s">
        <v>26</v>
      </c>
    </row>
    <row r="81" spans="1:9" ht="56.25" customHeight="1" thickBot="1" x14ac:dyDescent="0.25">
      <c r="A81" s="30" t="s">
        <v>71</v>
      </c>
      <c r="B81" s="31" t="s">
        <v>72</v>
      </c>
      <c r="C81" s="17">
        <f>4+4</f>
        <v>8</v>
      </c>
      <c r="D81" s="17">
        <v>8</v>
      </c>
      <c r="E81" s="7">
        <f>20826.68+20826.68</f>
        <v>41653.360000000001</v>
      </c>
      <c r="F81" s="28" t="s">
        <v>26</v>
      </c>
      <c r="G81" s="28" t="s">
        <v>26</v>
      </c>
      <c r="H81" s="17" t="s">
        <v>26</v>
      </c>
      <c r="I81" s="17" t="s">
        <v>26</v>
      </c>
    </row>
    <row r="82" spans="1:9" ht="106.5" customHeight="1" x14ac:dyDescent="0.2">
      <c r="A82" s="37"/>
      <c r="B82" s="46"/>
      <c r="C82" s="9"/>
      <c r="D82" s="9"/>
      <c r="E82" s="10"/>
      <c r="F82" s="32"/>
      <c r="G82" s="32"/>
      <c r="H82" s="9"/>
      <c r="I82" s="9"/>
    </row>
    <row r="83" spans="1:9" ht="42" customHeight="1" thickBot="1" x14ac:dyDescent="0.25">
      <c r="A83" s="8"/>
      <c r="B83" s="8"/>
      <c r="C83" s="9"/>
      <c r="D83" s="9"/>
      <c r="E83" s="9"/>
      <c r="F83" s="26"/>
      <c r="G83" s="26"/>
      <c r="H83" s="9"/>
      <c r="I83" s="9"/>
    </row>
    <row r="84" spans="1:9" ht="30" customHeight="1" thickBot="1" x14ac:dyDescent="0.3">
      <c r="A84" s="74" t="s">
        <v>0</v>
      </c>
      <c r="B84" s="75"/>
      <c r="C84" s="76" t="s">
        <v>35</v>
      </c>
      <c r="D84" s="77"/>
      <c r="E84" s="77"/>
      <c r="F84" s="77"/>
      <c r="G84" s="77"/>
      <c r="H84" s="77"/>
      <c r="I84" s="78"/>
    </row>
    <row r="85" spans="1:9" ht="22.5" customHeight="1" thickBot="1" x14ac:dyDescent="0.25">
      <c r="A85" s="74" t="s">
        <v>1</v>
      </c>
      <c r="B85" s="75"/>
      <c r="C85" s="56" t="s">
        <v>2</v>
      </c>
      <c r="D85" s="57"/>
      <c r="E85" s="57"/>
      <c r="F85" s="57"/>
      <c r="G85" s="57"/>
      <c r="H85" s="57"/>
      <c r="I85" s="58"/>
    </row>
    <row r="86" spans="1:9" ht="19.5" customHeight="1" thickBot="1" x14ac:dyDescent="0.25">
      <c r="A86" s="74" t="s">
        <v>3</v>
      </c>
      <c r="B86" s="75"/>
      <c r="C86" s="79" t="s">
        <v>80</v>
      </c>
      <c r="D86" s="80"/>
      <c r="E86" s="80"/>
      <c r="F86" s="80"/>
      <c r="G86" s="80"/>
      <c r="H86" s="80"/>
      <c r="I86" s="81"/>
    </row>
    <row r="87" spans="1:9" ht="29.25" customHeight="1" thickBot="1" x14ac:dyDescent="0.25">
      <c r="A87" s="74" t="s">
        <v>4</v>
      </c>
      <c r="B87" s="75"/>
      <c r="C87" s="71" t="s">
        <v>51</v>
      </c>
      <c r="D87" s="72"/>
      <c r="E87" s="72"/>
      <c r="F87" s="72"/>
      <c r="G87" s="72"/>
      <c r="H87" s="72"/>
      <c r="I87" s="73"/>
    </row>
    <row r="88" spans="1:9" x14ac:dyDescent="0.2">
      <c r="A88" s="24"/>
      <c r="B88" s="11"/>
      <c r="C88" s="11"/>
      <c r="D88" s="11"/>
      <c r="E88" s="11"/>
      <c r="F88" s="11"/>
      <c r="G88" s="11"/>
      <c r="H88" s="11"/>
      <c r="I88" s="11"/>
    </row>
    <row r="89" spans="1:9" x14ac:dyDescent="0.2">
      <c r="A89" s="59" t="s">
        <v>5</v>
      </c>
      <c r="B89" s="66" t="s">
        <v>45</v>
      </c>
      <c r="C89" s="59" t="s">
        <v>6</v>
      </c>
      <c r="D89" s="59" t="s">
        <v>7</v>
      </c>
      <c r="E89" s="59" t="s">
        <v>8</v>
      </c>
      <c r="F89" s="59" t="s">
        <v>9</v>
      </c>
      <c r="G89" s="59"/>
      <c r="H89" s="59"/>
      <c r="I89" s="59" t="s">
        <v>10</v>
      </c>
    </row>
    <row r="90" spans="1:9" ht="60" x14ac:dyDescent="0.2">
      <c r="A90" s="59"/>
      <c r="B90" s="67"/>
      <c r="C90" s="59"/>
      <c r="D90" s="59"/>
      <c r="E90" s="59"/>
      <c r="F90" s="13" t="s">
        <v>11</v>
      </c>
      <c r="G90" s="13" t="s">
        <v>12</v>
      </c>
      <c r="H90" s="13" t="s">
        <v>13</v>
      </c>
      <c r="I90" s="59"/>
    </row>
    <row r="91" spans="1:9" x14ac:dyDescent="0.2">
      <c r="A91" s="14">
        <v>1</v>
      </c>
      <c r="B91" s="14">
        <v>2</v>
      </c>
      <c r="C91" s="14">
        <v>3</v>
      </c>
      <c r="D91" s="14">
        <v>4</v>
      </c>
      <c r="E91" s="14">
        <v>5</v>
      </c>
      <c r="F91" s="14">
        <v>6</v>
      </c>
      <c r="G91" s="14">
        <v>7</v>
      </c>
      <c r="H91" s="14">
        <v>8</v>
      </c>
      <c r="I91" s="14">
        <v>9</v>
      </c>
    </row>
    <row r="92" spans="1:9" ht="28.5" customHeight="1" x14ac:dyDescent="0.2">
      <c r="A92" s="15" t="s">
        <v>25</v>
      </c>
      <c r="B92" s="15" t="s">
        <v>17</v>
      </c>
      <c r="C92" s="17">
        <f>1+1+1+1+1+1+1</f>
        <v>7</v>
      </c>
      <c r="D92" s="17">
        <v>7</v>
      </c>
      <c r="E92" s="7">
        <f>17746.81+17746.81+17746.81+17746.81+17746.81+17746.81+17746.81</f>
        <v>124227.67</v>
      </c>
      <c r="F92" s="28" t="s">
        <v>26</v>
      </c>
      <c r="G92" s="28" t="s">
        <v>26</v>
      </c>
      <c r="H92" s="17" t="s">
        <v>26</v>
      </c>
      <c r="I92" s="17" t="s">
        <v>26</v>
      </c>
    </row>
    <row r="93" spans="1:9" ht="25.5" x14ac:dyDescent="0.2">
      <c r="A93" s="15" t="s">
        <v>21</v>
      </c>
      <c r="B93" s="15" t="s">
        <v>27</v>
      </c>
      <c r="C93" s="17">
        <f>8+9+9+8+9+8+8</f>
        <v>59</v>
      </c>
      <c r="D93" s="17">
        <v>59</v>
      </c>
      <c r="E93" s="7">
        <f>103312.5+103312.5+103312.5+103312.5+103312.5+103312.5+103312.5</f>
        <v>723187.5</v>
      </c>
      <c r="F93" s="28" t="s">
        <v>26</v>
      </c>
      <c r="G93" s="28" t="s">
        <v>26</v>
      </c>
      <c r="H93" s="17" t="s">
        <v>26</v>
      </c>
      <c r="I93" s="17" t="s">
        <v>26</v>
      </c>
    </row>
    <row r="94" spans="1:9" ht="45" customHeight="1" x14ac:dyDescent="0.2">
      <c r="A94" s="15" t="s">
        <v>28</v>
      </c>
      <c r="B94" s="15" t="s">
        <v>29</v>
      </c>
      <c r="C94" s="17">
        <f>1+1+1+1+1+1+1</f>
        <v>7</v>
      </c>
      <c r="D94" s="17">
        <v>7</v>
      </c>
      <c r="E94" s="7">
        <f>9771.07+9771.07+9771.07+9771.07+9771.07+9771.07+9771.07</f>
        <v>68397.489999999991</v>
      </c>
      <c r="F94" s="28" t="s">
        <v>26</v>
      </c>
      <c r="G94" s="28" t="s">
        <v>26</v>
      </c>
      <c r="H94" s="17" t="s">
        <v>26</v>
      </c>
      <c r="I94" s="17" t="s">
        <v>26</v>
      </c>
    </row>
    <row r="95" spans="1:9" ht="38.25" x14ac:dyDescent="0.2">
      <c r="A95" s="15" t="s">
        <v>46</v>
      </c>
      <c r="B95" s="15" t="s">
        <v>23</v>
      </c>
      <c r="C95" s="17">
        <f>1+1+1+1+1+1+1</f>
        <v>7</v>
      </c>
      <c r="D95" s="17">
        <v>7</v>
      </c>
      <c r="E95" s="7">
        <f>5510+5510+5510+5510+5510+5510+5510</f>
        <v>38570</v>
      </c>
      <c r="F95" s="28" t="s">
        <v>26</v>
      </c>
      <c r="G95" s="28" t="s">
        <v>26</v>
      </c>
      <c r="H95" s="17" t="s">
        <v>26</v>
      </c>
      <c r="I95" s="17" t="s">
        <v>26</v>
      </c>
    </row>
    <row r="96" spans="1:9" ht="180.75" customHeight="1" thickBot="1" x14ac:dyDescent="0.25">
      <c r="A96" s="8"/>
      <c r="B96" s="8"/>
      <c r="C96" s="9"/>
      <c r="D96" s="9"/>
      <c r="E96" s="10"/>
      <c r="F96" s="32"/>
      <c r="G96" s="32"/>
      <c r="H96" s="9"/>
      <c r="I96" s="9"/>
    </row>
    <row r="97" spans="1:9" ht="35.25" customHeight="1" thickBot="1" x14ac:dyDescent="0.3">
      <c r="A97" s="105" t="s">
        <v>0</v>
      </c>
      <c r="B97" s="106"/>
      <c r="C97" s="63" t="s">
        <v>56</v>
      </c>
      <c r="D97" s="64"/>
      <c r="E97" s="64"/>
      <c r="F97" s="64"/>
      <c r="G97" s="64"/>
      <c r="H97" s="64"/>
      <c r="I97" s="65"/>
    </row>
    <row r="98" spans="1:9" ht="15.75" customHeight="1" thickBot="1" x14ac:dyDescent="0.25">
      <c r="A98" s="105" t="s">
        <v>1</v>
      </c>
      <c r="B98" s="106"/>
      <c r="C98" s="56" t="s">
        <v>2</v>
      </c>
      <c r="D98" s="57"/>
      <c r="E98" s="57"/>
      <c r="F98" s="57"/>
      <c r="G98" s="57"/>
      <c r="H98" s="57"/>
      <c r="I98" s="58"/>
    </row>
    <row r="99" spans="1:9" ht="15.75" customHeight="1" thickBot="1" x14ac:dyDescent="0.25">
      <c r="A99" s="105" t="s">
        <v>3</v>
      </c>
      <c r="B99" s="106"/>
      <c r="C99" s="53" t="s">
        <v>80</v>
      </c>
      <c r="D99" s="54"/>
      <c r="E99" s="54"/>
      <c r="F99" s="54"/>
      <c r="G99" s="54"/>
      <c r="H99" s="54"/>
      <c r="I99" s="55"/>
    </row>
    <row r="100" spans="1:9" ht="26.25" customHeight="1" thickBot="1" x14ac:dyDescent="0.25">
      <c r="A100" s="105" t="s">
        <v>4</v>
      </c>
      <c r="B100" s="106"/>
      <c r="C100" s="56" t="s">
        <v>57</v>
      </c>
      <c r="D100" s="57"/>
      <c r="E100" s="57"/>
      <c r="F100" s="57"/>
      <c r="G100" s="57"/>
      <c r="H100" s="57"/>
      <c r="I100" s="58"/>
    </row>
    <row r="101" spans="1:9" x14ac:dyDescent="0.2">
      <c r="A101" s="23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2">
      <c r="A102" s="66" t="s">
        <v>5</v>
      </c>
      <c r="B102" s="66" t="s">
        <v>45</v>
      </c>
      <c r="C102" s="66" t="s">
        <v>6</v>
      </c>
      <c r="D102" s="66" t="s">
        <v>7</v>
      </c>
      <c r="E102" s="66" t="s">
        <v>8</v>
      </c>
      <c r="F102" s="68" t="s">
        <v>9</v>
      </c>
      <c r="G102" s="69"/>
      <c r="H102" s="70"/>
      <c r="I102" s="66" t="s">
        <v>10</v>
      </c>
    </row>
    <row r="103" spans="1:9" ht="77.25" customHeight="1" x14ac:dyDescent="0.2">
      <c r="A103" s="67"/>
      <c r="B103" s="67"/>
      <c r="C103" s="67"/>
      <c r="D103" s="67"/>
      <c r="E103" s="67"/>
      <c r="F103" s="13" t="s">
        <v>11</v>
      </c>
      <c r="G103" s="13" t="s">
        <v>12</v>
      </c>
      <c r="H103" s="13" t="s">
        <v>13</v>
      </c>
      <c r="I103" s="67"/>
    </row>
    <row r="104" spans="1:9" x14ac:dyDescent="0.2">
      <c r="A104" s="33">
        <v>1</v>
      </c>
      <c r="B104" s="33">
        <v>2</v>
      </c>
      <c r="C104" s="14">
        <v>3</v>
      </c>
      <c r="D104" s="14">
        <v>4</v>
      </c>
      <c r="E104" s="14">
        <v>5</v>
      </c>
      <c r="F104" s="14">
        <v>6</v>
      </c>
      <c r="G104" s="14">
        <v>7</v>
      </c>
      <c r="H104" s="14">
        <v>8</v>
      </c>
      <c r="I104" s="14">
        <v>9</v>
      </c>
    </row>
    <row r="105" spans="1:9" ht="33" customHeight="1" x14ac:dyDescent="0.2">
      <c r="A105" s="15" t="s">
        <v>21</v>
      </c>
      <c r="B105" s="15" t="s">
        <v>58</v>
      </c>
      <c r="C105" s="34">
        <f>1+1+2</f>
        <v>4</v>
      </c>
      <c r="D105" s="16">
        <v>4</v>
      </c>
      <c r="E105" s="7">
        <f>8000+8000</f>
        <v>16000</v>
      </c>
      <c r="F105" s="17" t="s">
        <v>26</v>
      </c>
      <c r="G105" s="17" t="s">
        <v>26</v>
      </c>
      <c r="H105" s="17" t="s">
        <v>26</v>
      </c>
      <c r="I105" s="17" t="s">
        <v>26</v>
      </c>
    </row>
    <row r="106" spans="1:9" ht="19.5" customHeight="1" thickBot="1" x14ac:dyDescent="0.25">
      <c r="A106" s="8"/>
      <c r="B106" s="8"/>
      <c r="C106" s="9"/>
      <c r="D106" s="9"/>
      <c r="E106" s="10"/>
      <c r="F106" s="32"/>
      <c r="G106" s="32"/>
      <c r="H106" s="9"/>
      <c r="I106" s="9"/>
    </row>
    <row r="107" spans="1:9" ht="35.25" customHeight="1" thickBot="1" x14ac:dyDescent="0.3">
      <c r="A107" s="105" t="s">
        <v>0</v>
      </c>
      <c r="B107" s="106"/>
      <c r="C107" s="63" t="s">
        <v>59</v>
      </c>
      <c r="D107" s="64"/>
      <c r="E107" s="64"/>
      <c r="F107" s="64"/>
      <c r="G107" s="64"/>
      <c r="H107" s="64"/>
      <c r="I107" s="65"/>
    </row>
    <row r="108" spans="1:9" ht="15.75" customHeight="1" thickBot="1" x14ac:dyDescent="0.25">
      <c r="A108" s="105" t="s">
        <v>1</v>
      </c>
      <c r="B108" s="106"/>
      <c r="C108" s="56" t="s">
        <v>2</v>
      </c>
      <c r="D108" s="57"/>
      <c r="E108" s="57"/>
      <c r="F108" s="57"/>
      <c r="G108" s="57"/>
      <c r="H108" s="57"/>
      <c r="I108" s="58"/>
    </row>
    <row r="109" spans="1:9" ht="15.75" customHeight="1" thickBot="1" x14ac:dyDescent="0.25">
      <c r="A109" s="105" t="s">
        <v>3</v>
      </c>
      <c r="B109" s="106"/>
      <c r="C109" s="53" t="s">
        <v>80</v>
      </c>
      <c r="D109" s="54"/>
      <c r="E109" s="54"/>
      <c r="F109" s="54"/>
      <c r="G109" s="54"/>
      <c r="H109" s="54"/>
      <c r="I109" s="55"/>
    </row>
    <row r="110" spans="1:9" ht="26.25" customHeight="1" thickBot="1" x14ac:dyDescent="0.25">
      <c r="A110" s="105" t="s">
        <v>4</v>
      </c>
      <c r="B110" s="106"/>
      <c r="C110" s="56" t="s">
        <v>57</v>
      </c>
      <c r="D110" s="57"/>
      <c r="E110" s="57"/>
      <c r="F110" s="57"/>
      <c r="G110" s="57"/>
      <c r="H110" s="57"/>
      <c r="I110" s="58"/>
    </row>
    <row r="111" spans="1:9" x14ac:dyDescent="0.2">
      <c r="A111" s="23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2">
      <c r="A112" s="66" t="s">
        <v>5</v>
      </c>
      <c r="B112" s="66" t="s">
        <v>45</v>
      </c>
      <c r="C112" s="66" t="s">
        <v>6</v>
      </c>
      <c r="D112" s="66" t="s">
        <v>7</v>
      </c>
      <c r="E112" s="66" t="s">
        <v>8</v>
      </c>
      <c r="F112" s="68" t="s">
        <v>9</v>
      </c>
      <c r="G112" s="69"/>
      <c r="H112" s="70"/>
      <c r="I112" s="66" t="s">
        <v>10</v>
      </c>
    </row>
    <row r="113" spans="1:9" ht="77.25" customHeight="1" x14ac:dyDescent="0.2">
      <c r="A113" s="67"/>
      <c r="B113" s="67"/>
      <c r="C113" s="67"/>
      <c r="D113" s="67"/>
      <c r="E113" s="67"/>
      <c r="F113" s="13" t="s">
        <v>11</v>
      </c>
      <c r="G113" s="13" t="s">
        <v>12</v>
      </c>
      <c r="H113" s="13" t="s">
        <v>13</v>
      </c>
      <c r="I113" s="67"/>
    </row>
    <row r="114" spans="1:9" x14ac:dyDescent="0.2">
      <c r="A114" s="33">
        <v>1</v>
      </c>
      <c r="B114" s="33">
        <v>2</v>
      </c>
      <c r="C114" s="14">
        <v>3</v>
      </c>
      <c r="D114" s="14">
        <v>4</v>
      </c>
      <c r="E114" s="14">
        <v>5</v>
      </c>
      <c r="F114" s="14">
        <v>6</v>
      </c>
      <c r="G114" s="14">
        <v>7</v>
      </c>
      <c r="H114" s="14">
        <v>8</v>
      </c>
      <c r="I114" s="14">
        <v>9</v>
      </c>
    </row>
    <row r="115" spans="1:9" ht="48.75" customHeight="1" x14ac:dyDescent="0.2">
      <c r="A115" s="15" t="s">
        <v>21</v>
      </c>
      <c r="B115" s="15" t="s">
        <v>58</v>
      </c>
      <c r="C115" s="16">
        <f>4+4</f>
        <v>8</v>
      </c>
      <c r="D115" s="16">
        <v>8</v>
      </c>
      <c r="E115" s="7">
        <f>5284.11+5092.83</f>
        <v>10376.939999999999</v>
      </c>
      <c r="F115" s="17" t="s">
        <v>26</v>
      </c>
      <c r="G115" s="17" t="s">
        <v>26</v>
      </c>
      <c r="H115" s="17" t="s">
        <v>26</v>
      </c>
      <c r="I115" s="17" t="s">
        <v>26</v>
      </c>
    </row>
    <row r="116" spans="1:9" ht="14.25" customHeight="1" thickBot="1" x14ac:dyDescent="0.25">
      <c r="A116" s="8"/>
      <c r="B116" s="8"/>
      <c r="C116" s="35"/>
      <c r="D116" s="35"/>
      <c r="E116" s="10"/>
      <c r="F116" s="9"/>
      <c r="G116" s="9"/>
      <c r="H116" s="9"/>
      <c r="I116" s="9"/>
    </row>
    <row r="117" spans="1:9" ht="18" customHeight="1" thickBot="1" x14ac:dyDescent="0.3">
      <c r="A117" s="97" t="s">
        <v>0</v>
      </c>
      <c r="B117" s="98"/>
      <c r="C117" s="99" t="s">
        <v>36</v>
      </c>
      <c r="D117" s="100"/>
      <c r="E117" s="100"/>
      <c r="F117" s="100"/>
      <c r="G117" s="100"/>
      <c r="H117" s="100"/>
      <c r="I117" s="101"/>
    </row>
    <row r="118" spans="1:9" ht="15.75" customHeight="1" thickBot="1" x14ac:dyDescent="0.25">
      <c r="A118" s="97" t="s">
        <v>1</v>
      </c>
      <c r="B118" s="98"/>
      <c r="C118" s="71" t="s">
        <v>2</v>
      </c>
      <c r="D118" s="72"/>
      <c r="E118" s="72"/>
      <c r="F118" s="72"/>
      <c r="G118" s="72"/>
      <c r="H118" s="72"/>
      <c r="I118" s="73"/>
    </row>
    <row r="119" spans="1:9" ht="15.75" customHeight="1" thickBot="1" x14ac:dyDescent="0.25">
      <c r="A119" s="97" t="s">
        <v>3</v>
      </c>
      <c r="B119" s="98"/>
      <c r="C119" s="79" t="s">
        <v>80</v>
      </c>
      <c r="D119" s="80"/>
      <c r="E119" s="80"/>
      <c r="F119" s="80"/>
      <c r="G119" s="80"/>
      <c r="H119" s="80"/>
      <c r="I119" s="81"/>
    </row>
    <row r="120" spans="1:9" ht="26.25" customHeight="1" thickBot="1" x14ac:dyDescent="0.25">
      <c r="A120" s="97" t="s">
        <v>4</v>
      </c>
      <c r="B120" s="98"/>
      <c r="C120" s="71" t="s">
        <v>52</v>
      </c>
      <c r="D120" s="72"/>
      <c r="E120" s="72"/>
      <c r="F120" s="72"/>
      <c r="G120" s="72"/>
      <c r="H120" s="72"/>
      <c r="I120" s="73"/>
    </row>
    <row r="121" spans="1:9" x14ac:dyDescent="0.2">
      <c r="A121" s="23"/>
      <c r="B121" s="11"/>
      <c r="C121" s="11"/>
      <c r="D121" s="11"/>
      <c r="E121" s="11"/>
      <c r="F121" s="11"/>
      <c r="G121" s="11"/>
      <c r="H121" s="11"/>
      <c r="I121" s="11"/>
    </row>
    <row r="122" spans="1:9" x14ac:dyDescent="0.2">
      <c r="A122" s="59" t="s">
        <v>5</v>
      </c>
      <c r="B122" s="66" t="s">
        <v>45</v>
      </c>
      <c r="C122" s="59" t="s">
        <v>6</v>
      </c>
      <c r="D122" s="59" t="s">
        <v>7</v>
      </c>
      <c r="E122" s="59" t="s">
        <v>8</v>
      </c>
      <c r="F122" s="59" t="s">
        <v>9</v>
      </c>
      <c r="G122" s="59"/>
      <c r="H122" s="59"/>
      <c r="I122" s="59" t="s">
        <v>10</v>
      </c>
    </row>
    <row r="123" spans="1:9" ht="61.5" customHeight="1" x14ac:dyDescent="0.2">
      <c r="A123" s="59"/>
      <c r="B123" s="67"/>
      <c r="C123" s="59"/>
      <c r="D123" s="59"/>
      <c r="E123" s="59"/>
      <c r="F123" s="13" t="s">
        <v>11</v>
      </c>
      <c r="G123" s="13" t="s">
        <v>12</v>
      </c>
      <c r="H123" s="13" t="s">
        <v>13</v>
      </c>
      <c r="I123" s="59"/>
    </row>
    <row r="124" spans="1:9" x14ac:dyDescent="0.2">
      <c r="A124" s="14">
        <v>1</v>
      </c>
      <c r="B124" s="14">
        <v>2</v>
      </c>
      <c r="C124" s="14">
        <v>3</v>
      </c>
      <c r="D124" s="14">
        <v>4</v>
      </c>
      <c r="E124" s="14">
        <v>5</v>
      </c>
      <c r="F124" s="14">
        <v>6</v>
      </c>
      <c r="G124" s="14">
        <v>7</v>
      </c>
      <c r="H124" s="14">
        <v>8</v>
      </c>
      <c r="I124" s="14">
        <v>9</v>
      </c>
    </row>
    <row r="125" spans="1:9" ht="67.5" x14ac:dyDescent="0.2">
      <c r="A125" s="15" t="s">
        <v>14</v>
      </c>
      <c r="B125" s="36" t="s">
        <v>47</v>
      </c>
      <c r="C125" s="17">
        <f>1+1+1+1+1+1+1</f>
        <v>7</v>
      </c>
      <c r="D125" s="17">
        <v>7</v>
      </c>
      <c r="E125" s="7">
        <f>15473.33+21100+21100+21100+21100+21100+21100</f>
        <v>142073.33000000002</v>
      </c>
      <c r="F125" s="17" t="s">
        <v>26</v>
      </c>
      <c r="G125" s="17" t="s">
        <v>26</v>
      </c>
      <c r="H125" s="17" t="s">
        <v>26</v>
      </c>
      <c r="I125" s="17" t="s">
        <v>26</v>
      </c>
    </row>
    <row r="126" spans="1:9" ht="72.75" customHeight="1" x14ac:dyDescent="0.2">
      <c r="A126" s="15" t="s">
        <v>18</v>
      </c>
      <c r="B126" s="36" t="s">
        <v>47</v>
      </c>
      <c r="C126" s="16">
        <f>1+1+1+1+1+1+1</f>
        <v>7</v>
      </c>
      <c r="D126" s="16">
        <v>7</v>
      </c>
      <c r="E126" s="7">
        <f>14666.67+20000+20000+20000+20000+20000+20000</f>
        <v>134666.66999999998</v>
      </c>
      <c r="F126" s="17" t="s">
        <v>26</v>
      </c>
      <c r="G126" s="17" t="s">
        <v>26</v>
      </c>
      <c r="H126" s="17" t="s">
        <v>26</v>
      </c>
      <c r="I126" s="17" t="s">
        <v>26</v>
      </c>
    </row>
    <row r="127" spans="1:9" ht="60" customHeight="1" x14ac:dyDescent="0.2">
      <c r="A127" s="15" t="s">
        <v>16</v>
      </c>
      <c r="B127" s="36" t="s">
        <v>47</v>
      </c>
      <c r="C127" s="16">
        <f>1+1+1+1+1+1+1</f>
        <v>7</v>
      </c>
      <c r="D127" s="16">
        <v>7</v>
      </c>
      <c r="E127" s="7">
        <f>13860+18900+18900+18900+18900+18900+18900</f>
        <v>127260</v>
      </c>
      <c r="F127" s="17" t="s">
        <v>26</v>
      </c>
      <c r="G127" s="17" t="s">
        <v>26</v>
      </c>
      <c r="H127" s="17" t="s">
        <v>26</v>
      </c>
      <c r="I127" s="17" t="s">
        <v>26</v>
      </c>
    </row>
    <row r="128" spans="1:9" ht="39" customHeight="1" x14ac:dyDescent="0.2">
      <c r="A128" s="15" t="s">
        <v>63</v>
      </c>
      <c r="B128" s="36" t="s">
        <v>64</v>
      </c>
      <c r="C128" s="16">
        <f>2+2+2+2</f>
        <v>8</v>
      </c>
      <c r="D128" s="16">
        <v>8</v>
      </c>
      <c r="E128" s="7">
        <f>39200+39200+39200+39200</f>
        <v>156800</v>
      </c>
      <c r="F128" s="17" t="s">
        <v>26</v>
      </c>
      <c r="G128" s="17" t="s">
        <v>26</v>
      </c>
      <c r="H128" s="17" t="s">
        <v>26</v>
      </c>
      <c r="I128" s="17" t="s">
        <v>26</v>
      </c>
    </row>
    <row r="129" spans="1:9" ht="93" customHeight="1" thickBot="1" x14ac:dyDescent="0.25">
      <c r="A129" s="8"/>
      <c r="B129" s="37"/>
      <c r="C129" s="35"/>
      <c r="D129" s="35"/>
      <c r="E129" s="10"/>
      <c r="F129" s="9"/>
      <c r="G129" s="9"/>
      <c r="H129" s="9"/>
      <c r="I129" s="9"/>
    </row>
    <row r="130" spans="1:9" ht="35.25" customHeight="1" thickBot="1" x14ac:dyDescent="0.3">
      <c r="A130" s="61" t="s">
        <v>0</v>
      </c>
      <c r="B130" s="62"/>
      <c r="C130" s="63" t="s">
        <v>60</v>
      </c>
      <c r="D130" s="64"/>
      <c r="E130" s="64"/>
      <c r="F130" s="64"/>
      <c r="G130" s="64"/>
      <c r="H130" s="64"/>
      <c r="I130" s="65"/>
    </row>
    <row r="131" spans="1:9" ht="15.75" customHeight="1" thickBot="1" x14ac:dyDescent="0.25">
      <c r="A131" s="61" t="s">
        <v>1</v>
      </c>
      <c r="B131" s="62"/>
      <c r="C131" s="56" t="s">
        <v>2</v>
      </c>
      <c r="D131" s="57"/>
      <c r="E131" s="57"/>
      <c r="F131" s="57"/>
      <c r="G131" s="57"/>
      <c r="H131" s="57"/>
      <c r="I131" s="58"/>
    </row>
    <row r="132" spans="1:9" ht="15.75" customHeight="1" thickBot="1" x14ac:dyDescent="0.25">
      <c r="A132" s="61" t="s">
        <v>3</v>
      </c>
      <c r="B132" s="62"/>
      <c r="C132" s="53" t="s">
        <v>80</v>
      </c>
      <c r="D132" s="54"/>
      <c r="E132" s="54"/>
      <c r="F132" s="54"/>
      <c r="G132" s="54"/>
      <c r="H132" s="54"/>
      <c r="I132" s="55"/>
    </row>
    <row r="133" spans="1:9" ht="26.25" customHeight="1" thickBot="1" x14ac:dyDescent="0.25">
      <c r="A133" s="97" t="s">
        <v>4</v>
      </c>
      <c r="B133" s="98"/>
      <c r="C133" s="71" t="s">
        <v>53</v>
      </c>
      <c r="D133" s="72"/>
      <c r="E133" s="72"/>
      <c r="F133" s="72"/>
      <c r="G133" s="72"/>
      <c r="H133" s="72"/>
      <c r="I133" s="73"/>
    </row>
    <row r="134" spans="1:9" x14ac:dyDescent="0.2">
      <c r="A134" s="23"/>
      <c r="B134" s="11"/>
      <c r="C134" s="11"/>
      <c r="D134" s="11"/>
      <c r="E134" s="11"/>
      <c r="F134" s="11"/>
      <c r="G134" s="11"/>
      <c r="H134" s="11"/>
      <c r="I134" s="11"/>
    </row>
    <row r="135" spans="1:9" x14ac:dyDescent="0.2">
      <c r="A135" s="59" t="s">
        <v>5</v>
      </c>
      <c r="B135" s="66" t="s">
        <v>45</v>
      </c>
      <c r="C135" s="59" t="s">
        <v>6</v>
      </c>
      <c r="D135" s="59" t="s">
        <v>7</v>
      </c>
      <c r="E135" s="59" t="s">
        <v>8</v>
      </c>
      <c r="F135" s="59" t="s">
        <v>9</v>
      </c>
      <c r="G135" s="59"/>
      <c r="H135" s="59"/>
      <c r="I135" s="59" t="s">
        <v>10</v>
      </c>
    </row>
    <row r="136" spans="1:9" ht="77.25" customHeight="1" x14ac:dyDescent="0.2">
      <c r="A136" s="59"/>
      <c r="B136" s="67"/>
      <c r="C136" s="59"/>
      <c r="D136" s="59"/>
      <c r="E136" s="59"/>
      <c r="F136" s="13" t="s">
        <v>11</v>
      </c>
      <c r="G136" s="13" t="s">
        <v>12</v>
      </c>
      <c r="H136" s="13" t="s">
        <v>13</v>
      </c>
      <c r="I136" s="59"/>
    </row>
    <row r="137" spans="1:9" x14ac:dyDescent="0.2">
      <c r="A137" s="14">
        <v>1</v>
      </c>
      <c r="B137" s="14">
        <v>2</v>
      </c>
      <c r="C137" s="14">
        <v>3</v>
      </c>
      <c r="D137" s="14">
        <v>4</v>
      </c>
      <c r="E137" s="14">
        <v>5</v>
      </c>
      <c r="F137" s="14">
        <v>6</v>
      </c>
      <c r="G137" s="14">
        <v>7</v>
      </c>
      <c r="H137" s="14">
        <v>8</v>
      </c>
      <c r="I137" s="14">
        <v>9</v>
      </c>
    </row>
    <row r="138" spans="1:9" ht="104.25" customHeight="1" thickBot="1" x14ac:dyDescent="0.25">
      <c r="A138" s="38" t="s">
        <v>14</v>
      </c>
      <c r="B138" s="39" t="s">
        <v>61</v>
      </c>
      <c r="C138" s="16">
        <f>1+1+1+1+1</f>
        <v>5</v>
      </c>
      <c r="D138" s="16">
        <v>5</v>
      </c>
      <c r="E138" s="7">
        <f>21803.33+21100+21803.33+21100+21803.33</f>
        <v>107609.99</v>
      </c>
      <c r="F138" s="17" t="s">
        <v>26</v>
      </c>
      <c r="G138" s="17" t="s">
        <v>26</v>
      </c>
      <c r="H138" s="17" t="s">
        <v>26</v>
      </c>
      <c r="I138" s="17" t="s">
        <v>26</v>
      </c>
    </row>
    <row r="139" spans="1:9" ht="104.25" customHeight="1" thickBot="1" x14ac:dyDescent="0.25">
      <c r="A139" s="40" t="s">
        <v>16</v>
      </c>
      <c r="B139" s="41" t="s">
        <v>61</v>
      </c>
      <c r="C139" s="16">
        <f>1+1+1</f>
        <v>3</v>
      </c>
      <c r="D139" s="16">
        <v>3</v>
      </c>
      <c r="E139" s="7">
        <f>19633.33+19000+17100</f>
        <v>55733.33</v>
      </c>
      <c r="F139" s="17" t="s">
        <v>26</v>
      </c>
      <c r="G139" s="17" t="s">
        <v>26</v>
      </c>
      <c r="H139" s="17" t="s">
        <v>26</v>
      </c>
      <c r="I139" s="17" t="s">
        <v>26</v>
      </c>
    </row>
    <row r="140" spans="1:9" ht="69" customHeight="1" thickBot="1" x14ac:dyDescent="0.25">
      <c r="A140" s="40" t="s">
        <v>22</v>
      </c>
      <c r="B140" s="41" t="s">
        <v>62</v>
      </c>
      <c r="C140" s="16">
        <f>3+3+3</f>
        <v>9</v>
      </c>
      <c r="D140" s="16">
        <v>9</v>
      </c>
      <c r="E140" s="7">
        <f>38340+44020+4260</f>
        <v>86620</v>
      </c>
      <c r="F140" s="17" t="s">
        <v>26</v>
      </c>
      <c r="G140" s="17" t="s">
        <v>26</v>
      </c>
      <c r="H140" s="17" t="s">
        <v>26</v>
      </c>
      <c r="I140" s="17" t="s">
        <v>26</v>
      </c>
    </row>
    <row r="141" spans="1:9" ht="29.25" customHeight="1" thickBot="1" x14ac:dyDescent="0.25">
      <c r="A141" s="8"/>
      <c r="B141" s="42"/>
      <c r="C141" s="35"/>
      <c r="D141" s="35"/>
      <c r="E141" s="10"/>
      <c r="F141" s="9"/>
      <c r="G141" s="9"/>
      <c r="H141" s="9"/>
      <c r="I141" s="9"/>
    </row>
    <row r="142" spans="1:9" ht="35.25" customHeight="1" thickBot="1" x14ac:dyDescent="0.3">
      <c r="A142" s="61" t="s">
        <v>0</v>
      </c>
      <c r="B142" s="62"/>
      <c r="C142" s="63" t="s">
        <v>39</v>
      </c>
      <c r="D142" s="64"/>
      <c r="E142" s="64"/>
      <c r="F142" s="64"/>
      <c r="G142" s="64"/>
      <c r="H142" s="64"/>
      <c r="I142" s="65"/>
    </row>
    <row r="143" spans="1:9" ht="15.75" customHeight="1" thickBot="1" x14ac:dyDescent="0.25">
      <c r="A143" s="61" t="s">
        <v>1</v>
      </c>
      <c r="B143" s="62"/>
      <c r="C143" s="56" t="s">
        <v>2</v>
      </c>
      <c r="D143" s="57"/>
      <c r="E143" s="57"/>
      <c r="F143" s="57"/>
      <c r="G143" s="57"/>
      <c r="H143" s="57"/>
      <c r="I143" s="58"/>
    </row>
    <row r="144" spans="1:9" ht="15.75" customHeight="1" thickBot="1" x14ac:dyDescent="0.25">
      <c r="A144" s="61" t="s">
        <v>3</v>
      </c>
      <c r="B144" s="62"/>
      <c r="C144" s="53" t="s">
        <v>80</v>
      </c>
      <c r="D144" s="54"/>
      <c r="E144" s="54"/>
      <c r="F144" s="54"/>
      <c r="G144" s="54"/>
      <c r="H144" s="54"/>
      <c r="I144" s="55"/>
    </row>
    <row r="145" spans="1:9" ht="26.25" customHeight="1" thickBot="1" x14ac:dyDescent="0.25">
      <c r="A145" s="97" t="s">
        <v>4</v>
      </c>
      <c r="B145" s="98"/>
      <c r="C145" s="71" t="s">
        <v>53</v>
      </c>
      <c r="D145" s="72"/>
      <c r="E145" s="72"/>
      <c r="F145" s="72"/>
      <c r="G145" s="72"/>
      <c r="H145" s="72"/>
      <c r="I145" s="73"/>
    </row>
    <row r="146" spans="1:9" x14ac:dyDescent="0.2">
      <c r="A146" s="23"/>
      <c r="B146" s="11"/>
      <c r="C146" s="11"/>
      <c r="D146" s="11"/>
      <c r="E146" s="11"/>
      <c r="F146" s="11"/>
      <c r="G146" s="11"/>
      <c r="H146" s="11"/>
      <c r="I146" s="11"/>
    </row>
    <row r="147" spans="1:9" x14ac:dyDescent="0.2">
      <c r="A147" s="59" t="s">
        <v>5</v>
      </c>
      <c r="B147" s="66" t="s">
        <v>45</v>
      </c>
      <c r="C147" s="59" t="s">
        <v>6</v>
      </c>
      <c r="D147" s="59" t="s">
        <v>7</v>
      </c>
      <c r="E147" s="59" t="s">
        <v>8</v>
      </c>
      <c r="F147" s="59" t="s">
        <v>9</v>
      </c>
      <c r="G147" s="59"/>
      <c r="H147" s="59"/>
      <c r="I147" s="59" t="s">
        <v>10</v>
      </c>
    </row>
    <row r="148" spans="1:9" ht="77.25" customHeight="1" x14ac:dyDescent="0.2">
      <c r="A148" s="59"/>
      <c r="B148" s="67"/>
      <c r="C148" s="59"/>
      <c r="D148" s="59"/>
      <c r="E148" s="59"/>
      <c r="F148" s="13" t="s">
        <v>11</v>
      </c>
      <c r="G148" s="13" t="s">
        <v>12</v>
      </c>
      <c r="H148" s="13" t="s">
        <v>13</v>
      </c>
      <c r="I148" s="59"/>
    </row>
    <row r="149" spans="1:9" x14ac:dyDescent="0.2">
      <c r="A149" s="14">
        <v>1</v>
      </c>
      <c r="B149" s="14">
        <v>2</v>
      </c>
      <c r="C149" s="14">
        <v>3</v>
      </c>
      <c r="D149" s="14">
        <v>4</v>
      </c>
      <c r="E149" s="14">
        <v>5</v>
      </c>
      <c r="F149" s="14">
        <v>6</v>
      </c>
      <c r="G149" s="14">
        <v>7</v>
      </c>
      <c r="H149" s="14">
        <v>8</v>
      </c>
      <c r="I149" s="14">
        <v>9</v>
      </c>
    </row>
    <row r="150" spans="1:9" ht="92.25" customHeight="1" x14ac:dyDescent="0.2">
      <c r="A150" s="15" t="s">
        <v>16</v>
      </c>
      <c r="B150" s="43" t="s">
        <v>48</v>
      </c>
      <c r="C150" s="16">
        <f>1+1+1+1+1+1</f>
        <v>6</v>
      </c>
      <c r="D150" s="16">
        <v>6</v>
      </c>
      <c r="E150" s="7">
        <f>13876.33+19000+19000+19000+19000+19000</f>
        <v>108876.33</v>
      </c>
      <c r="F150" s="17" t="s">
        <v>26</v>
      </c>
      <c r="G150" s="17" t="s">
        <v>26</v>
      </c>
      <c r="H150" s="17" t="s">
        <v>26</v>
      </c>
      <c r="I150" s="17" t="s">
        <v>26</v>
      </c>
    </row>
    <row r="151" spans="1:9" ht="109.5" customHeight="1" x14ac:dyDescent="0.2">
      <c r="A151" s="8"/>
      <c r="B151" s="42"/>
      <c r="C151" s="35"/>
      <c r="D151" s="35"/>
      <c r="E151" s="10"/>
      <c r="F151" s="9"/>
      <c r="G151" s="9"/>
      <c r="H151" s="9"/>
      <c r="I151" s="9"/>
    </row>
    <row r="152" spans="1:9" ht="92.25" customHeight="1" thickBot="1" x14ac:dyDescent="0.25">
      <c r="A152" s="8"/>
      <c r="B152" s="42"/>
      <c r="C152" s="35"/>
      <c r="D152" s="35"/>
      <c r="E152" s="10"/>
      <c r="F152" s="9"/>
      <c r="G152" s="9"/>
      <c r="H152" s="9"/>
      <c r="I152" s="9"/>
    </row>
    <row r="153" spans="1:9" ht="35.25" customHeight="1" thickBot="1" x14ac:dyDescent="0.3">
      <c r="A153" s="61" t="s">
        <v>0</v>
      </c>
      <c r="B153" s="62"/>
      <c r="C153" s="63" t="s">
        <v>65</v>
      </c>
      <c r="D153" s="64"/>
      <c r="E153" s="64"/>
      <c r="F153" s="64"/>
      <c r="G153" s="64"/>
      <c r="H153" s="64"/>
      <c r="I153" s="65"/>
    </row>
    <row r="154" spans="1:9" ht="15.75" customHeight="1" thickBot="1" x14ac:dyDescent="0.25">
      <c r="A154" s="61" t="s">
        <v>1</v>
      </c>
      <c r="B154" s="62"/>
      <c r="C154" s="56" t="s">
        <v>2</v>
      </c>
      <c r="D154" s="57"/>
      <c r="E154" s="57"/>
      <c r="F154" s="57"/>
      <c r="G154" s="57"/>
      <c r="H154" s="57"/>
      <c r="I154" s="58"/>
    </row>
    <row r="155" spans="1:9" ht="15.75" customHeight="1" thickBot="1" x14ac:dyDescent="0.25">
      <c r="A155" s="61" t="s">
        <v>3</v>
      </c>
      <c r="B155" s="62"/>
      <c r="C155" s="53" t="s">
        <v>80</v>
      </c>
      <c r="D155" s="54"/>
      <c r="E155" s="54"/>
      <c r="F155" s="54"/>
      <c r="G155" s="54"/>
      <c r="H155" s="54"/>
      <c r="I155" s="55"/>
    </row>
    <row r="156" spans="1:9" ht="26.25" customHeight="1" thickBot="1" x14ac:dyDescent="0.25">
      <c r="A156" s="61" t="s">
        <v>4</v>
      </c>
      <c r="B156" s="62"/>
      <c r="C156" s="56" t="s">
        <v>66</v>
      </c>
      <c r="D156" s="57"/>
      <c r="E156" s="57"/>
      <c r="F156" s="57"/>
      <c r="G156" s="57"/>
      <c r="H156" s="57"/>
      <c r="I156" s="58"/>
    </row>
    <row r="157" spans="1:9" x14ac:dyDescent="0.2">
      <c r="A157" s="23"/>
      <c r="B157" s="11"/>
      <c r="C157" s="11"/>
      <c r="D157" s="11"/>
      <c r="E157" s="11"/>
      <c r="F157" s="11"/>
      <c r="G157" s="11"/>
      <c r="H157" s="11"/>
      <c r="I157" s="11"/>
    </row>
    <row r="158" spans="1:9" ht="12.75" customHeight="1" x14ac:dyDescent="0.2">
      <c r="A158" s="66" t="s">
        <v>5</v>
      </c>
      <c r="B158" s="66" t="s">
        <v>45</v>
      </c>
      <c r="C158" s="66" t="s">
        <v>6</v>
      </c>
      <c r="D158" s="66" t="s">
        <v>7</v>
      </c>
      <c r="E158" s="66" t="s">
        <v>8</v>
      </c>
      <c r="F158" s="68" t="s">
        <v>9</v>
      </c>
      <c r="G158" s="69"/>
      <c r="H158" s="70"/>
      <c r="I158" s="66" t="s">
        <v>10</v>
      </c>
    </row>
    <row r="159" spans="1:9" ht="77.25" customHeight="1" x14ac:dyDescent="0.2">
      <c r="A159" s="67"/>
      <c r="B159" s="67"/>
      <c r="C159" s="67"/>
      <c r="D159" s="67"/>
      <c r="E159" s="67"/>
      <c r="F159" s="13" t="s">
        <v>11</v>
      </c>
      <c r="G159" s="13" t="s">
        <v>12</v>
      </c>
      <c r="H159" s="13" t="s">
        <v>13</v>
      </c>
      <c r="I159" s="67"/>
    </row>
    <row r="160" spans="1:9" ht="13.5" thickBot="1" x14ac:dyDescent="0.25">
      <c r="A160" s="14">
        <v>1</v>
      </c>
      <c r="B160" s="14">
        <v>2</v>
      </c>
      <c r="C160" s="14">
        <v>3</v>
      </c>
      <c r="D160" s="14">
        <v>4</v>
      </c>
      <c r="E160" s="14">
        <v>5</v>
      </c>
      <c r="F160" s="14">
        <v>6</v>
      </c>
      <c r="G160" s="14">
        <v>7</v>
      </c>
      <c r="H160" s="14">
        <v>8</v>
      </c>
      <c r="I160" s="14">
        <v>9</v>
      </c>
    </row>
    <row r="161" spans="1:10" ht="34.5" customHeight="1" thickBot="1" x14ac:dyDescent="0.25">
      <c r="A161" s="30" t="s">
        <v>24</v>
      </c>
      <c r="B161" s="44" t="s">
        <v>23</v>
      </c>
      <c r="C161" s="16">
        <v>1</v>
      </c>
      <c r="D161" s="16">
        <v>1</v>
      </c>
      <c r="E161" s="7">
        <f>15082.67</f>
        <v>15082.67</v>
      </c>
      <c r="F161" s="17" t="s">
        <v>26</v>
      </c>
      <c r="G161" s="17" t="s">
        <v>26</v>
      </c>
      <c r="H161" s="17" t="s">
        <v>26</v>
      </c>
      <c r="I161" s="17" t="s">
        <v>26</v>
      </c>
    </row>
    <row r="162" spans="1:10" ht="174.75" customHeight="1" x14ac:dyDescent="0.2">
      <c r="A162" s="37"/>
      <c r="B162" s="37"/>
      <c r="C162" s="35"/>
      <c r="D162" s="35"/>
      <c r="E162" s="10"/>
      <c r="F162" s="9"/>
      <c r="G162" s="9"/>
      <c r="H162" s="9"/>
      <c r="I162" s="9"/>
    </row>
    <row r="163" spans="1:10" ht="92.25" customHeight="1" thickBot="1" x14ac:dyDescent="0.25">
      <c r="A163" s="37"/>
      <c r="B163" s="37"/>
      <c r="C163" s="35"/>
      <c r="D163" s="35"/>
      <c r="E163" s="10"/>
      <c r="F163" s="9"/>
      <c r="G163" s="9"/>
      <c r="H163" s="9"/>
      <c r="I163" s="9"/>
    </row>
    <row r="164" spans="1:10" ht="35.25" customHeight="1" thickBot="1" x14ac:dyDescent="0.3">
      <c r="A164" s="61" t="s">
        <v>0</v>
      </c>
      <c r="B164" s="62"/>
      <c r="C164" s="63" t="s">
        <v>73</v>
      </c>
      <c r="D164" s="64"/>
      <c r="E164" s="64"/>
      <c r="F164" s="64"/>
      <c r="G164" s="64"/>
      <c r="H164" s="64"/>
      <c r="I164" s="65"/>
    </row>
    <row r="165" spans="1:10" ht="15.75" customHeight="1" thickBot="1" x14ac:dyDescent="0.25">
      <c r="A165" s="61" t="s">
        <v>1</v>
      </c>
      <c r="B165" s="62"/>
      <c r="C165" s="56" t="s">
        <v>2</v>
      </c>
      <c r="D165" s="57"/>
      <c r="E165" s="57"/>
      <c r="F165" s="57"/>
      <c r="G165" s="57"/>
      <c r="H165" s="57"/>
      <c r="I165" s="58"/>
    </row>
    <row r="166" spans="1:10" ht="15.75" customHeight="1" thickBot="1" x14ac:dyDescent="0.25">
      <c r="A166" s="61" t="s">
        <v>3</v>
      </c>
      <c r="B166" s="62"/>
      <c r="C166" s="53" t="s">
        <v>80</v>
      </c>
      <c r="D166" s="54"/>
      <c r="E166" s="54"/>
      <c r="F166" s="54"/>
      <c r="G166" s="54"/>
      <c r="H166" s="54"/>
      <c r="I166" s="55"/>
    </row>
    <row r="167" spans="1:10" ht="26.25" customHeight="1" thickBot="1" x14ac:dyDescent="0.25">
      <c r="A167" s="61" t="s">
        <v>4</v>
      </c>
      <c r="B167" s="62"/>
      <c r="C167" s="56" t="s">
        <v>74</v>
      </c>
      <c r="D167" s="57"/>
      <c r="E167" s="57"/>
      <c r="F167" s="57"/>
      <c r="G167" s="57"/>
      <c r="H167" s="57"/>
      <c r="I167" s="58"/>
    </row>
    <row r="168" spans="1:10" x14ac:dyDescent="0.2">
      <c r="A168" s="23"/>
      <c r="B168" s="11"/>
      <c r="C168" s="11"/>
      <c r="D168" s="11"/>
      <c r="E168" s="11"/>
      <c r="F168" s="11"/>
      <c r="G168" s="11"/>
      <c r="H168" s="11"/>
      <c r="I168" s="11"/>
    </row>
    <row r="169" spans="1:10" ht="12.75" customHeight="1" x14ac:dyDescent="0.2">
      <c r="A169" s="66" t="s">
        <v>5</v>
      </c>
      <c r="B169" s="66" t="s">
        <v>45</v>
      </c>
      <c r="C169" s="66" t="s">
        <v>6</v>
      </c>
      <c r="D169" s="66" t="s">
        <v>7</v>
      </c>
      <c r="E169" s="66" t="s">
        <v>8</v>
      </c>
      <c r="F169" s="68" t="s">
        <v>9</v>
      </c>
      <c r="G169" s="69"/>
      <c r="H169" s="70"/>
      <c r="I169" s="66" t="s">
        <v>10</v>
      </c>
    </row>
    <row r="170" spans="1:10" ht="77.25" customHeight="1" x14ac:dyDescent="0.2">
      <c r="A170" s="67"/>
      <c r="B170" s="67"/>
      <c r="C170" s="67"/>
      <c r="D170" s="67"/>
      <c r="E170" s="67"/>
      <c r="F170" s="13" t="s">
        <v>11</v>
      </c>
      <c r="G170" s="13" t="s">
        <v>12</v>
      </c>
      <c r="H170" s="13" t="s">
        <v>13</v>
      </c>
      <c r="I170" s="67"/>
    </row>
    <row r="171" spans="1:10" ht="13.5" thickBot="1" x14ac:dyDescent="0.25">
      <c r="A171" s="14">
        <v>1</v>
      </c>
      <c r="B171" s="14">
        <v>2</v>
      </c>
      <c r="C171" s="14">
        <v>3</v>
      </c>
      <c r="D171" s="14">
        <v>4</v>
      </c>
      <c r="E171" s="14">
        <v>5</v>
      </c>
      <c r="F171" s="14">
        <v>6</v>
      </c>
      <c r="G171" s="14">
        <v>7</v>
      </c>
      <c r="H171" s="14">
        <v>8</v>
      </c>
      <c r="I171" s="14">
        <v>9</v>
      </c>
    </row>
    <row r="172" spans="1:10" ht="34.5" customHeight="1" thickBot="1" x14ac:dyDescent="0.25">
      <c r="A172" s="30" t="s">
        <v>18</v>
      </c>
      <c r="B172" s="45" t="s">
        <v>15</v>
      </c>
      <c r="C172" s="16"/>
      <c r="D172" s="16"/>
      <c r="E172" s="7"/>
      <c r="F172" s="17" t="s">
        <v>26</v>
      </c>
      <c r="G172" s="17" t="s">
        <v>26</v>
      </c>
      <c r="H172" s="17" t="s">
        <v>26</v>
      </c>
      <c r="I172" s="17" t="s">
        <v>26</v>
      </c>
    </row>
    <row r="173" spans="1:10" ht="36" customHeight="1" thickBot="1" x14ac:dyDescent="0.25">
      <c r="A173" s="30" t="s">
        <v>16</v>
      </c>
      <c r="B173" s="45" t="s">
        <v>17</v>
      </c>
      <c r="C173" s="16"/>
      <c r="D173" s="16"/>
      <c r="E173" s="7"/>
      <c r="F173" s="17" t="s">
        <v>26</v>
      </c>
      <c r="G173" s="17" t="s">
        <v>26</v>
      </c>
      <c r="H173" s="17" t="s">
        <v>26</v>
      </c>
      <c r="I173" s="17" t="s">
        <v>26</v>
      </c>
    </row>
    <row r="174" spans="1:10" ht="36.75" customHeight="1" thickBot="1" x14ac:dyDescent="0.25">
      <c r="A174" s="30" t="s">
        <v>75</v>
      </c>
      <c r="B174" s="45" t="s">
        <v>76</v>
      </c>
      <c r="C174" s="16"/>
      <c r="D174" s="16"/>
      <c r="E174" s="7"/>
      <c r="F174" s="17" t="s">
        <v>26</v>
      </c>
      <c r="G174" s="17" t="s">
        <v>26</v>
      </c>
      <c r="H174" s="17" t="s">
        <v>26</v>
      </c>
      <c r="I174" s="17" t="s">
        <v>26</v>
      </c>
    </row>
    <row r="175" spans="1:10" ht="36" customHeight="1" thickBot="1" x14ac:dyDescent="0.25">
      <c r="A175" s="30" t="s">
        <v>22</v>
      </c>
      <c r="B175" s="45" t="s">
        <v>23</v>
      </c>
      <c r="C175" s="16"/>
      <c r="D175" s="16"/>
      <c r="E175" s="7"/>
      <c r="F175" s="17" t="s">
        <v>26</v>
      </c>
      <c r="G175" s="17" t="s">
        <v>26</v>
      </c>
      <c r="H175" s="17" t="s">
        <v>26</v>
      </c>
      <c r="I175" s="17" t="s">
        <v>26</v>
      </c>
    </row>
    <row r="176" spans="1:10" ht="28.5" customHeight="1" x14ac:dyDescent="0.2">
      <c r="A176" s="104" t="s">
        <v>78</v>
      </c>
      <c r="B176" s="104"/>
      <c r="C176" s="104"/>
      <c r="D176" s="104" t="s">
        <v>79</v>
      </c>
      <c r="E176" s="104"/>
      <c r="F176" s="104"/>
      <c r="G176" s="104"/>
      <c r="H176" s="104"/>
      <c r="I176" s="104"/>
      <c r="J176" s="104"/>
    </row>
    <row r="177" spans="1:10" x14ac:dyDescent="0.2">
      <c r="A177" s="102"/>
      <c r="B177" s="102"/>
      <c r="C177" s="102"/>
      <c r="D177" s="103" t="s">
        <v>55</v>
      </c>
      <c r="E177" s="103"/>
      <c r="F177" s="103"/>
      <c r="G177" s="103"/>
      <c r="H177" s="103"/>
      <c r="I177" s="103"/>
      <c r="J177" s="103"/>
    </row>
    <row r="178" spans="1:10" x14ac:dyDescent="0.2">
      <c r="A178" s="3" t="s">
        <v>30</v>
      </c>
      <c r="B178" s="3"/>
      <c r="C178" s="3"/>
    </row>
    <row r="179" spans="1:10" ht="15" x14ac:dyDescent="0.25">
      <c r="A179" s="91" t="s">
        <v>31</v>
      </c>
      <c r="B179" s="91"/>
      <c r="C179" s="95" t="s">
        <v>54</v>
      </c>
      <c r="D179" s="96"/>
      <c r="E179" s="96"/>
      <c r="F179" s="96"/>
      <c r="G179" s="96"/>
      <c r="H179" s="96"/>
      <c r="I179" s="96"/>
    </row>
    <row r="180" spans="1:10" s="4" customFormat="1" ht="16.5" customHeight="1" x14ac:dyDescent="0.25">
      <c r="A180" s="92"/>
      <c r="B180" s="93"/>
      <c r="C180" s="93"/>
      <c r="D180" s="93"/>
      <c r="E180" s="93"/>
      <c r="F180" s="93"/>
      <c r="G180" s="93"/>
      <c r="H180" s="93"/>
      <c r="I180" s="93"/>
    </row>
    <row r="181" spans="1:10" ht="15.75" customHeight="1" x14ac:dyDescent="0.2">
      <c r="A181" s="5"/>
    </row>
    <row r="182" spans="1:10" x14ac:dyDescent="0.2">
      <c r="A182" s="2"/>
    </row>
  </sheetData>
  <mergeCells count="218">
    <mergeCell ref="A73:B73"/>
    <mergeCell ref="C73:I73"/>
    <mergeCell ref="A74:B74"/>
    <mergeCell ref="C74:I74"/>
    <mergeCell ref="A76:A77"/>
    <mergeCell ref="B76:B77"/>
    <mergeCell ref="C76:C77"/>
    <mergeCell ref="D76:D77"/>
    <mergeCell ref="E76:E77"/>
    <mergeCell ref="F76:H76"/>
    <mergeCell ref="I76:I77"/>
    <mergeCell ref="C50:C51"/>
    <mergeCell ref="D50:D51"/>
    <mergeCell ref="E50:E51"/>
    <mergeCell ref="F50:H50"/>
    <mergeCell ref="I50:I51"/>
    <mergeCell ref="A71:B71"/>
    <mergeCell ref="C71:I71"/>
    <mergeCell ref="A72:B72"/>
    <mergeCell ref="C72:I72"/>
    <mergeCell ref="A133:B133"/>
    <mergeCell ref="C133:I133"/>
    <mergeCell ref="A135:A136"/>
    <mergeCell ref="B135:B136"/>
    <mergeCell ref="C135:C136"/>
    <mergeCell ref="D135:D136"/>
    <mergeCell ref="E135:E136"/>
    <mergeCell ref="F135:H135"/>
    <mergeCell ref="I135:I136"/>
    <mergeCell ref="A130:B130"/>
    <mergeCell ref="C130:I130"/>
    <mergeCell ref="A131:B131"/>
    <mergeCell ref="C131:I131"/>
    <mergeCell ref="A132:B132"/>
    <mergeCell ref="C132:I132"/>
    <mergeCell ref="A110:B110"/>
    <mergeCell ref="C110:I110"/>
    <mergeCell ref="A112:A113"/>
    <mergeCell ref="B112:B113"/>
    <mergeCell ref="C112:C113"/>
    <mergeCell ref="D112:D113"/>
    <mergeCell ref="E112:E113"/>
    <mergeCell ref="F112:H112"/>
    <mergeCell ref="I112:I113"/>
    <mergeCell ref="A100:B100"/>
    <mergeCell ref="C100:I100"/>
    <mergeCell ref="A102:A103"/>
    <mergeCell ref="B102:B103"/>
    <mergeCell ref="C102:C103"/>
    <mergeCell ref="D102:D103"/>
    <mergeCell ref="E102:E103"/>
    <mergeCell ref="F102:H102"/>
    <mergeCell ref="I102:I103"/>
    <mergeCell ref="A147:A148"/>
    <mergeCell ref="C147:C148"/>
    <mergeCell ref="D147:D148"/>
    <mergeCell ref="E147:E148"/>
    <mergeCell ref="F147:H147"/>
    <mergeCell ref="I147:I148"/>
    <mergeCell ref="A145:B145"/>
    <mergeCell ref="B147:B148"/>
    <mergeCell ref="B89:B90"/>
    <mergeCell ref="A97:B97"/>
    <mergeCell ref="C97:I97"/>
    <mergeCell ref="A98:B98"/>
    <mergeCell ref="C98:I98"/>
    <mergeCell ref="A99:B99"/>
    <mergeCell ref="C99:I99"/>
    <mergeCell ref="A142:B142"/>
    <mergeCell ref="C142:I142"/>
    <mergeCell ref="C145:I145"/>
    <mergeCell ref="A107:B107"/>
    <mergeCell ref="C107:I107"/>
    <mergeCell ref="A108:B108"/>
    <mergeCell ref="C108:I108"/>
    <mergeCell ref="A109:B109"/>
    <mergeCell ref="C109:I109"/>
    <mergeCell ref="C179:I179"/>
    <mergeCell ref="A117:B117"/>
    <mergeCell ref="C117:I117"/>
    <mergeCell ref="A118:B118"/>
    <mergeCell ref="C118:I118"/>
    <mergeCell ref="A119:B119"/>
    <mergeCell ref="C119:I119"/>
    <mergeCell ref="A120:B120"/>
    <mergeCell ref="C120:I120"/>
    <mergeCell ref="A122:A123"/>
    <mergeCell ref="C122:C123"/>
    <mergeCell ref="D122:D123"/>
    <mergeCell ref="E122:E123"/>
    <mergeCell ref="F122:H122"/>
    <mergeCell ref="I122:I123"/>
    <mergeCell ref="A177:C177"/>
    <mergeCell ref="D177:J177"/>
    <mergeCell ref="A143:B143"/>
    <mergeCell ref="C143:I143"/>
    <mergeCell ref="A144:B144"/>
    <mergeCell ref="C144:I144"/>
    <mergeCell ref="A176:C176"/>
    <mergeCell ref="D176:J176"/>
    <mergeCell ref="B122:B123"/>
    <mergeCell ref="A179:B179"/>
    <mergeCell ref="A180:I180"/>
    <mergeCell ref="A60:B60"/>
    <mergeCell ref="C60:I60"/>
    <mergeCell ref="A61:B61"/>
    <mergeCell ref="C61:I61"/>
    <mergeCell ref="A62:B62"/>
    <mergeCell ref="C62:I62"/>
    <mergeCell ref="A89:A90"/>
    <mergeCell ref="C89:C90"/>
    <mergeCell ref="D89:D90"/>
    <mergeCell ref="E89:E90"/>
    <mergeCell ref="F89:H89"/>
    <mergeCell ref="I89:I90"/>
    <mergeCell ref="A65:A66"/>
    <mergeCell ref="C65:C66"/>
    <mergeCell ref="D65:D66"/>
    <mergeCell ref="E65:E66"/>
    <mergeCell ref="F65:H65"/>
    <mergeCell ref="I65:I66"/>
    <mergeCell ref="A63:B63"/>
    <mergeCell ref="C63:I63"/>
    <mergeCell ref="B65:B66"/>
    <mergeCell ref="A87:B87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18:B18"/>
    <mergeCell ref="C18:I18"/>
    <mergeCell ref="A19:B19"/>
    <mergeCell ref="C19:I19"/>
    <mergeCell ref="A23:A24"/>
    <mergeCell ref="C23:C24"/>
    <mergeCell ref="C87:I87"/>
    <mergeCell ref="A84:B84"/>
    <mergeCell ref="C84:I84"/>
    <mergeCell ref="A85:B85"/>
    <mergeCell ref="C85:I85"/>
    <mergeCell ref="A86:B86"/>
    <mergeCell ref="C86:I86"/>
    <mergeCell ref="A20:B20"/>
    <mergeCell ref="C20:I20"/>
    <mergeCell ref="A21:B21"/>
    <mergeCell ref="C21:I21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B50:B51"/>
    <mergeCell ref="A153:B153"/>
    <mergeCell ref="C153:I153"/>
    <mergeCell ref="A154:B154"/>
    <mergeCell ref="C154:I154"/>
    <mergeCell ref="A155:B155"/>
    <mergeCell ref="C155:I155"/>
    <mergeCell ref="A156:B156"/>
    <mergeCell ref="C156:I156"/>
    <mergeCell ref="A158:A159"/>
    <mergeCell ref="B158:B159"/>
    <mergeCell ref="C158:C159"/>
    <mergeCell ref="D158:D159"/>
    <mergeCell ref="E158:E159"/>
    <mergeCell ref="F158:H158"/>
    <mergeCell ref="I158:I159"/>
    <mergeCell ref="A164:B164"/>
    <mergeCell ref="C164:I164"/>
    <mergeCell ref="A165:B165"/>
    <mergeCell ref="C165:I165"/>
    <mergeCell ref="A166:B166"/>
    <mergeCell ref="C166:I166"/>
    <mergeCell ref="A167:B167"/>
    <mergeCell ref="C167:I167"/>
    <mergeCell ref="A169:A170"/>
    <mergeCell ref="B169:B170"/>
    <mergeCell ref="C169:C170"/>
    <mergeCell ref="D169:D170"/>
    <mergeCell ref="E169:E170"/>
    <mergeCell ref="F169:H169"/>
    <mergeCell ref="I169:I170"/>
    <mergeCell ref="A32:B32"/>
    <mergeCell ref="C32:I32"/>
    <mergeCell ref="A33:B33"/>
    <mergeCell ref="C33:I33"/>
    <mergeCell ref="A34:B34"/>
    <mergeCell ref="C34:I34"/>
    <mergeCell ref="A35:B35"/>
    <mergeCell ref="C35:I35"/>
    <mergeCell ref="A37:A38"/>
    <mergeCell ref="B37:B38"/>
    <mergeCell ref="C37:C38"/>
    <mergeCell ref="D37:D38"/>
    <mergeCell ref="E37:E38"/>
    <mergeCell ref="F37:H37"/>
    <mergeCell ref="I37:I38"/>
  </mergeCells>
  <hyperlinks>
    <hyperlink ref="A1" location="_edn1" display="_edn1"/>
    <hyperlink ref="A178" location="_ednref1" display="_ednref1"/>
    <hyperlink ref="C179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GDCYGq0sV8p2WVKwX4A/ypCNwkU=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sOmQO+J3okCv7SmpBNinzcD4Vpc=</DigestValue>
    </Reference>
  </SignedInfo>
  <SignatureValue>rdjl4Jnrr2WjEjAXV22GAS+Go9Ukt8cx1CoOg77VnourF+ahhxA5KrExJ23s3mk7Y2y7yZT8Sw9D
Cv6VsDg3CcxlIcZ9TzbzpGgYNf9GcbJaN1FicOEWwb+mCI9y7+f40GvbOB4e4UxZCxp6N8CEZEOX
fwwpuENSFd2jicvmSb8=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FkEqX8BZ3OSjBawpZDmWupq9L0c=</DigestValue>
      </Reference>
      <Reference URI="/xl/worksheets/sheet1.xml?ContentType=application/vnd.openxmlformats-officedocument.spreadsheetml.worksheet+xml">
        <DigestMethod Algorithm="http://www.w3.org/2000/09/xmldsig#sha1"/>
        <DigestValue>4iEIbSN1R+roqsipNIQEexqMsdA=</DigestValue>
      </Reference>
      <Reference URI="/xl/styles.xml?ContentType=application/vnd.openxmlformats-officedocument.spreadsheetml.styles+xml">
        <DigestMethod Algorithm="http://www.w3.org/2000/09/xmldsig#sha1"/>
        <DigestValue>Av6hf9s4EigOSZXUMjK9/pI3z28=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SFwSa4XXq1F85zZXLbcDax7U14A=</DigestValue>
      </Reference>
      <Reference URI="/xl/sharedStrings.xml?ContentType=application/vnd.openxmlformats-officedocument.spreadsheetml.sharedStrings+xml">
        <DigestMethod Algorithm="http://www.w3.org/2000/09/xmldsig#sha1"/>
        <DigestValue>ySwNbscCFXDqgBlhDnZxGY1zP+Y=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2022-07-15T06:02:16Z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2022-07-15T06:02:16Z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2022-07-15T06:02:16Z</dcterms:modified>
  <cp:contentStatus/>
</cp:coreProperties>
</file>