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edn1" localSheetId="0">Лист1!$A$223</definedName>
    <definedName name="_ednref1" localSheetId="0">Лист1!$A$1</definedName>
  </definedNames>
  <calcPr calcId="145621"/>
</workbook>
</file>

<file path=xl/calcChain.xml><?xml version="1.0" encoding="utf-8"?>
<calcChain xmlns="http://schemas.openxmlformats.org/spreadsheetml/2006/main">
  <c r="E14" i="1" l="1"/>
  <c r="C14" i="1"/>
  <c r="E220" i="1"/>
  <c r="C220" i="1"/>
  <c r="E206" i="1"/>
  <c r="C206" i="1"/>
  <c r="E205" i="1"/>
  <c r="C205" i="1"/>
  <c r="E204" i="1"/>
  <c r="C204" i="1"/>
  <c r="E151" i="1"/>
  <c r="C151" i="1"/>
  <c r="E161" i="1"/>
  <c r="C161" i="1"/>
  <c r="E139" i="1"/>
  <c r="C139" i="1"/>
  <c r="E138" i="1"/>
  <c r="C138" i="1"/>
  <c r="E137" i="1"/>
  <c r="C137" i="1"/>
  <c r="E124" i="1"/>
  <c r="C124" i="1"/>
  <c r="E123" i="1"/>
  <c r="C123" i="1"/>
  <c r="E122" i="1"/>
  <c r="C122" i="1"/>
  <c r="E121" i="1"/>
  <c r="C121" i="1"/>
  <c r="E95" i="1"/>
  <c r="C95" i="1"/>
  <c r="E94" i="1"/>
  <c r="C94" i="1"/>
  <c r="E93" i="1"/>
  <c r="C93" i="1"/>
  <c r="E13" i="1"/>
  <c r="C13" i="1"/>
  <c r="E12" i="1"/>
  <c r="C12" i="1"/>
  <c r="E11" i="1"/>
  <c r="C11" i="1"/>
  <c r="E10" i="1"/>
  <c r="C10" i="1"/>
  <c r="E219" i="1"/>
  <c r="C219" i="1"/>
  <c r="E181" i="1"/>
  <c r="C181" i="1"/>
  <c r="E43" i="1"/>
  <c r="E42" i="1"/>
  <c r="C43" i="1"/>
  <c r="C42" i="1"/>
  <c r="E46" i="1"/>
  <c r="E45" i="1"/>
  <c r="E44" i="1"/>
  <c r="C44" i="1"/>
  <c r="C46" i="1"/>
  <c r="C45" i="1"/>
  <c r="E16" i="1"/>
  <c r="C16" i="1"/>
  <c r="E15" i="1"/>
  <c r="C15" i="1"/>
</calcChain>
</file>

<file path=xl/sharedStrings.xml><?xml version="1.0" encoding="utf-8"?>
<sst xmlns="http://schemas.openxmlformats.org/spreadsheetml/2006/main" count="734" uniqueCount="86">
  <si>
    <t xml:space="preserve">Наименование обследования </t>
  </si>
  <si>
    <t>Наименование заказчика</t>
  </si>
  <si>
    <t>Территориальный орган Федеральной службы государственной статистики по Амурской области (Амурстат)</t>
  </si>
  <si>
    <t>Период</t>
  </si>
  <si>
    <t>Источник финансирования с указанием кода бюджетной классификации Российской Федерации</t>
  </si>
  <si>
    <t>Категория физических лиц, с которыми заключен контракт на выполнение работ</t>
  </si>
  <si>
    <t>Объект закупки</t>
  </si>
  <si>
    <t xml:space="preserve"> (объем / содержание работ)</t>
  </si>
  <si>
    <t>Кол-во заключенных контрактов, штук</t>
  </si>
  <si>
    <t>Кол-во исполненных контрактов, штук</t>
  </si>
  <si>
    <t>Общая стоимость заключенных контрактов, рублей</t>
  </si>
  <si>
    <t>Количество контрактов, штук (из графы 3)</t>
  </si>
  <si>
    <t>Основание (причина) расторжения контрактов</t>
  </si>
  <si>
    <t>по которым изменены условия контракта</t>
  </si>
  <si>
    <t>с ненадлежащим исполнением обязательств, предусмотренных контрактом</t>
  </si>
  <si>
    <t>расторгнутых</t>
  </si>
  <si>
    <t>Бригадир-инструктор территориального уровня</t>
  </si>
  <si>
    <t>Обеспечение сбора первичных статистических данных</t>
  </si>
  <si>
    <t>Инструктор территориального уровня</t>
  </si>
  <si>
    <t xml:space="preserve">Обеспечение сбора первичных статистических данных. </t>
  </si>
  <si>
    <t>Контролер</t>
  </si>
  <si>
    <t>Администратор ЛВС</t>
  </si>
  <si>
    <t>Обеспечение сбора первичных статистических данных.</t>
  </si>
  <si>
    <t>Уполномоченный по вопросам переписи</t>
  </si>
  <si>
    <t>Инструктор районного уровня</t>
  </si>
  <si>
    <t>Выборочное наблюдение качества и доступности услуг в сферах образования, здравоохранения и социального обслуживания, содействия занятости населения</t>
  </si>
  <si>
    <t>Интервьюер</t>
  </si>
  <si>
    <t>Выборочное наблюдение состояния здоровья населения</t>
  </si>
  <si>
    <t>Оператор формального и логического контроля</t>
  </si>
  <si>
    <t>Обработка первичных статистических данных</t>
  </si>
  <si>
    <t>Оператор ввода статистической информации</t>
  </si>
  <si>
    <t>Инструкторы территориального уровня</t>
  </si>
  <si>
    <t>-</t>
  </si>
  <si>
    <t xml:space="preserve">Сбор первичных статистических данных. </t>
  </si>
  <si>
    <t>Кодировщик статистической информации</t>
  </si>
  <si>
    <t>Обеспечение обработки первичных статистических данных</t>
  </si>
  <si>
    <t>Сбор первичных статистических данных</t>
  </si>
  <si>
    <t>Анкета обследования индивидуальных предпринимателей, осуществляющих перевозку грузов на коммерческой основе</t>
  </si>
  <si>
    <t>Выборочное обследование сельскохозяйственной деятельности личных подсобных и других индивидуальных хозяйств граждан</t>
  </si>
  <si>
    <t>Координация и контроль работы интервьюеров, связанных со сбором первичных статистических данных</t>
  </si>
  <si>
    <t>Выполнение работ, связанных со сбором первичных статистических данных, путем опроса респондентов по форме № 2</t>
  </si>
  <si>
    <t>Специалист территориального уровня</t>
  </si>
  <si>
    <t>Осуществление кодирования, проведение формального и логического контролей первичных данных, их коректировка</t>
  </si>
  <si>
    <t>(дата, подпись)</t>
  </si>
  <si>
    <t>[i] Включена в план-график Амурстата  на соответствующий год и размещена в информационно-</t>
  </si>
  <si>
    <t xml:space="preserve">телекоммуникационной сети «Интернет» по ссылке: </t>
  </si>
  <si>
    <t>Объект закупки (объем / содержание работ)</t>
  </si>
  <si>
    <t>ИНФОРМАЦИЯ О КОНТРАКТАХ,
 ЗАКЛЮЧЕННЫХ С ФИЗИЧЕСКИМИ ЛИЦАМИ ПО ФЕДЕРАЛЬНЫМ СТАТИСТИЧЕСКИМ НАБЛЮДЕНИЯМ[i]</t>
  </si>
  <si>
    <t>Обработка  первичных статистических данных</t>
  </si>
  <si>
    <t>https://zakupki.gov.ru/epz/orderplan/pg2020/general-info.html?plan-number=202001231000009001</t>
  </si>
  <si>
    <t xml:space="preserve">Федеральное статистическое наблюдение за дополнительным образованием и спортивной подготовкой детей </t>
  </si>
  <si>
    <t xml:space="preserve">Выборочное наблюдение доходов населения и участия в социальных программах </t>
  </si>
  <si>
    <t xml:space="preserve">Выборочное обследование рабочей силы </t>
  </si>
  <si>
    <t xml:space="preserve">Федеральное статистическое наблюдение за объемами продажи на розничных рынках </t>
  </si>
  <si>
    <t xml:space="preserve">Федеральное статистическое наблюдение "Сведения о деятельности индивидуальных предпринимателей в розничной торговле" </t>
  </si>
  <si>
    <t xml:space="preserve">Федеральное статистическое наблюдение за деятельностью социально-ориентированных некоммерческих организаций </t>
  </si>
  <si>
    <t xml:space="preserve"> Федеральное статистическое наблюдение по вопросам использования населением информационных технологий и информационно-телекоммуникационных сетей (ИКТ) </t>
  </si>
  <si>
    <t>Сельскохозяйственная микроперепись 2021 года</t>
  </si>
  <si>
    <t>Организация работы контролера и инструктора территориального уровня по подготовке к СХМП-2021 и осуществление контроля за выполнением их функций</t>
  </si>
  <si>
    <t>Координация работы по формированию списков объектов по СХМП 2021, участие в работе по взаимодействию с органами исполнительной власти и органов местного самоуправления.</t>
  </si>
  <si>
    <t>Формирование списков объектов по СХМП-2021, работа с органами местного самоуправления по вопросам  актуализации списков ЛПХ.</t>
  </si>
  <si>
    <t xml:space="preserve">Выборочное наблюдение участия населения в непрерывном образовании </t>
  </si>
  <si>
    <t xml:space="preserve">Комплексное наблюдение условий жизни населения </t>
  </si>
  <si>
    <t>Взаимодействие с органами исполнительной власти, формирование списков объектов сплошного наблюдения, формирование информационного массива, контроль полноты сбора, контроль в проведении формально-логического кнтроля информации.</t>
  </si>
  <si>
    <t>Специалист по эксплуатации СВТ</t>
  </si>
  <si>
    <t>Обеспечение и поддержание работоспособности используемых для выполнения работ технических средств</t>
  </si>
  <si>
    <t>Федеральный бюджет (157.0113.1590292020.244.226)</t>
  </si>
  <si>
    <t>Федеральный бюджет (157.0113.1590592020.244.226)</t>
  </si>
  <si>
    <t>Федеральный бюджет (157.0113.159P308300.244.226)</t>
  </si>
  <si>
    <t>Федеральный бюджет (157.0113.1590692020.244.226)</t>
  </si>
  <si>
    <t>Федеральный бюджет (157.0113.1590190019.244.226)</t>
  </si>
  <si>
    <t>Федеральный бюджет (157.0113.0340292020244.226)</t>
  </si>
  <si>
    <t>Федеральный бюджет (157.0113.2340192020244.226)</t>
  </si>
  <si>
    <t>Федеральный бюджет (157.0113.1590392020.244.226)</t>
  </si>
  <si>
    <t>Федеральный бюджет 9157.0113.1590492020.244.226)</t>
  </si>
  <si>
    <t xml:space="preserve"> Всероссийская перепись населения 2020 года  в 2021 году</t>
  </si>
  <si>
    <t xml:space="preserve">Выборочное наблюдение трудоустройства выпускников, получивших среднее профессиональное и высшее образование </t>
  </si>
  <si>
    <t>Ввод статистической информации и проведение формально-логического контроля</t>
  </si>
  <si>
    <t>Уполномоченный по вопросам проведения микропереписи</t>
  </si>
  <si>
    <t>Актуализация списков объектов СХМП, разработка оргплана по МО, взаимодействие с органами местного самоуправления, подбор и обучение инструкторов полевого уровня, переписчиков, мониторинг и контроль хода подготовки и проведения СХМП.</t>
  </si>
  <si>
    <t>Заместитель уполномоченного по вопросам проведения микропереписи</t>
  </si>
  <si>
    <t>Актуализация списков объектов СХМП, проведение переписного районирования в МО, обеспечение инструкторских участков документами СХМП, канцелярскими принадлежностями и другим, ежедневный контроль за работой инструкторов полевого уровня, переписчиков, сбор сведений об объектах микропереписи  от инструкторов.</t>
  </si>
  <si>
    <t>Сплошное федеральное статистическое наблюдение за деятельностью субъектов малого и среднего предпринимательства</t>
  </si>
  <si>
    <t>Январь-Июнь 2021 год</t>
  </si>
  <si>
    <t>Врио руководителя Территориального органа Федеральной службы государственной статистики по Амурской области</t>
  </si>
  <si>
    <t>___________________________________ О.Г. Какаулин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</si>
</sst>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name val="Calibri"/>
      <family val="2"/>
      <charset val="204"/>
    </font>
    <font>
      <u/>
      <sz val="8"/>
      <color theme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2" fillId="0" borderId="5" xfId="0" applyFont="1" applyBorder="1" applyAlignment="1">
      <alignment horizontal="center" wrapText="1"/>
    </xf>
    <xf numFmtId="0" fontId="6" fillId="0" borderId="0" xfId="0" applyFont="1" applyAlignment="1">
      <alignment horizontal="justify"/>
    </xf>
    <xf numFmtId="0" fontId="2" fillId="0" borderId="0" xfId="0" applyFont="1" applyBorder="1" applyAlignment="1">
      <alignment horizontal="left" wrapText="1"/>
    </xf>
    <xf numFmtId="0" fontId="8" fillId="0" borderId="0" xfId="1" applyFont="1" applyAlignment="1" applyProtection="1"/>
    <xf numFmtId="0" fontId="10" fillId="0" borderId="0" xfId="0" applyFont="1"/>
    <xf numFmtId="0" fontId="10" fillId="0" borderId="0" xfId="0" applyFont="1" applyAlignment="1">
      <alignment horizontal="justify"/>
    </xf>
    <xf numFmtId="0" fontId="3" fillId="0" borderId="0" xfId="0" applyFont="1" applyBorder="1"/>
    <xf numFmtId="0" fontId="13" fillId="0" borderId="0" xfId="0" applyFont="1"/>
    <xf numFmtId="0" fontId="5" fillId="0" borderId="0" xfId="0" applyFont="1" applyBorder="1" applyAlignment="1">
      <alignment horizontal="left" wrapText="1" inden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4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justify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0" fillId="0" borderId="0" xfId="0" applyFont="1" applyBorder="1" applyAlignment="1">
      <alignment horizontal="justify" wrapText="1"/>
    </xf>
    <xf numFmtId="0" fontId="6" fillId="0" borderId="22" xfId="0" applyFont="1" applyBorder="1" applyAlignment="1">
      <alignment horizontal="center" wrapText="1"/>
    </xf>
    <xf numFmtId="0" fontId="2" fillId="0" borderId="22" xfId="0" applyFont="1" applyBorder="1" applyAlignment="1">
      <alignment horizontal="left" wrapText="1"/>
    </xf>
    <xf numFmtId="3" fontId="2" fillId="0" borderId="22" xfId="0" applyNumberFormat="1" applyFont="1" applyBorder="1" applyAlignment="1">
      <alignment horizontal="center" wrapText="1"/>
    </xf>
    <xf numFmtId="4" fontId="2" fillId="0" borderId="22" xfId="0" applyNumberFormat="1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2" fillId="0" borderId="22" xfId="0" applyFont="1" applyBorder="1" applyAlignment="1">
      <alignment wrapText="1"/>
    </xf>
    <xf numFmtId="4" fontId="2" fillId="0" borderId="22" xfId="0" applyNumberFormat="1" applyFont="1" applyFill="1" applyBorder="1" applyAlignment="1">
      <alignment horizontal="center" wrapText="1"/>
    </xf>
    <xf numFmtId="0" fontId="6" fillId="0" borderId="22" xfId="0" applyFont="1" applyBorder="1" applyAlignment="1">
      <alignment wrapText="1"/>
    </xf>
    <xf numFmtId="0" fontId="2" fillId="0" borderId="22" xfId="0" applyFont="1" applyBorder="1" applyAlignment="1">
      <alignment horizontal="justify" wrapText="1"/>
    </xf>
    <xf numFmtId="0" fontId="2" fillId="2" borderId="22" xfId="0" applyFont="1" applyFill="1" applyBorder="1" applyAlignment="1">
      <alignment horizontal="center" wrapText="1"/>
    </xf>
    <xf numFmtId="4" fontId="2" fillId="2" borderId="22" xfId="0" applyNumberFormat="1" applyFont="1" applyFill="1" applyBorder="1" applyAlignment="1">
      <alignment horizontal="center" wrapText="1"/>
    </xf>
    <xf numFmtId="0" fontId="6" fillId="0" borderId="22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justify" wrapText="1"/>
    </xf>
    <xf numFmtId="0" fontId="14" fillId="0" borderId="22" xfId="0" applyFont="1" applyBorder="1" applyAlignment="1">
      <alignment horizontal="center" wrapText="1"/>
    </xf>
    <xf numFmtId="4" fontId="14" fillId="0" borderId="22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4" fontId="14" fillId="0" borderId="0" xfId="0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6" fillId="0" borderId="7" xfId="0" applyFont="1" applyBorder="1" applyAlignment="1">
      <alignment horizontal="left" wrapText="1" indent="1"/>
    </xf>
    <xf numFmtId="0" fontId="6" fillId="0" borderId="9" xfId="0" applyFont="1" applyBorder="1" applyAlignment="1">
      <alignment horizontal="left" wrapText="1" indent="1"/>
    </xf>
    <xf numFmtId="0" fontId="7" fillId="0" borderId="7" xfId="0" applyFont="1" applyBorder="1" applyAlignment="1">
      <alignment horizontal="justify" wrapText="1"/>
    </xf>
    <xf numFmtId="0" fontId="7" fillId="0" borderId="8" xfId="0" applyFont="1" applyBorder="1" applyAlignment="1">
      <alignment horizontal="justify" wrapText="1"/>
    </xf>
    <xf numFmtId="0" fontId="7" fillId="0" borderId="9" xfId="0" applyFont="1" applyBorder="1" applyAlignment="1">
      <alignment horizontal="justify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6" fillId="0" borderId="2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18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7" fillId="0" borderId="10" xfId="0" applyFont="1" applyBorder="1" applyAlignment="1">
      <alignment horizontal="justify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 inden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justify" wrapText="1"/>
    </xf>
    <xf numFmtId="0" fontId="7" fillId="0" borderId="3" xfId="0" applyFont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0" fontId="6" fillId="0" borderId="7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6" fillId="0" borderId="22" xfId="0" applyFont="1" applyBorder="1" applyAlignment="1">
      <alignment horizontal="center" vertical="center" wrapText="1"/>
    </xf>
    <xf numFmtId="0" fontId="12" fillId="0" borderId="0" xfId="1" applyFont="1" applyAlignment="1" applyProtection="1">
      <alignment horizontal="center" wrapText="1"/>
    </xf>
    <xf numFmtId="0" fontId="12" fillId="0" borderId="0" xfId="1" applyFont="1" applyAlignment="1" applyProtection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1" applyAlignment="1" applyProtection="1">
      <alignment horizontal="left" wrapText="1"/>
    </xf>
    <xf numFmtId="0" fontId="9" fillId="0" borderId="0" xfId="1" applyFont="1" applyAlignment="1" applyProtection="1">
      <alignment horizontal="left" wrapText="1"/>
    </xf>
    <xf numFmtId="0" fontId="6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4" fillId="0" borderId="0" xfId="1" applyAlignment="1" applyProtection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justify" vertical="top" wrapText="1"/>
    </xf>
    <xf numFmtId="0" fontId="11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upki.gov.ru/epz/orderplan/pg2020/general-info.html?plan-number=2020012310000090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"/>
  <sheetViews>
    <sheetView tabSelected="1" showWhiteSpace="0" view="pageLayout" zoomScale="90" zoomScaleNormal="100" zoomScalePageLayoutView="90" workbookViewId="0">
      <selection activeCell="C14" sqref="C14"/>
    </sheetView>
  </sheetViews>
  <sheetFormatPr defaultRowHeight="12.75" x14ac:dyDescent="0.2"/>
  <cols>
    <col min="1" max="1" width="26.28515625" style="1" customWidth="1"/>
    <col min="2" max="2" width="25.5703125" style="1" customWidth="1"/>
    <col min="3" max="3" width="11.7109375" style="1" customWidth="1"/>
    <col min="4" max="4" width="12.42578125" style="1" customWidth="1"/>
    <col min="5" max="5" width="12.85546875" style="1" customWidth="1"/>
    <col min="6" max="6" width="12.7109375" style="1" customWidth="1"/>
    <col min="7" max="7" width="14.7109375" style="1" customWidth="1"/>
    <col min="8" max="8" width="13.140625" style="1" customWidth="1"/>
    <col min="9" max="9" width="13.42578125" style="1" customWidth="1"/>
    <col min="10" max="16384" width="9.140625" style="1"/>
  </cols>
  <sheetData>
    <row r="1" spans="1:9" s="11" customFormat="1" ht="31.5" customHeight="1" thickBot="1" x14ac:dyDescent="0.3">
      <c r="A1" s="79" t="s">
        <v>47</v>
      </c>
      <c r="B1" s="80"/>
      <c r="C1" s="80"/>
      <c r="D1" s="80"/>
      <c r="E1" s="80"/>
      <c r="F1" s="80"/>
      <c r="G1" s="80"/>
      <c r="H1" s="80"/>
      <c r="I1" s="80"/>
    </row>
    <row r="2" spans="1:9" ht="19.5" customHeight="1" thickBot="1" x14ac:dyDescent="0.3">
      <c r="A2" s="74" t="s">
        <v>0</v>
      </c>
      <c r="B2" s="75"/>
      <c r="C2" s="81" t="s">
        <v>75</v>
      </c>
      <c r="D2" s="82"/>
      <c r="E2" s="82"/>
      <c r="F2" s="82"/>
      <c r="G2" s="82"/>
      <c r="H2" s="82"/>
      <c r="I2" s="83"/>
    </row>
    <row r="3" spans="1:9" ht="28.5" customHeight="1" thickBot="1" x14ac:dyDescent="0.25">
      <c r="A3" s="74" t="s">
        <v>1</v>
      </c>
      <c r="B3" s="75"/>
      <c r="C3" s="63" t="s">
        <v>2</v>
      </c>
      <c r="D3" s="64"/>
      <c r="E3" s="64"/>
      <c r="F3" s="64"/>
      <c r="G3" s="64"/>
      <c r="H3" s="64"/>
      <c r="I3" s="65"/>
    </row>
    <row r="4" spans="1:9" ht="22.5" customHeight="1" thickBot="1" x14ac:dyDescent="0.25">
      <c r="A4" s="74" t="s">
        <v>3</v>
      </c>
      <c r="B4" s="75"/>
      <c r="C4" s="49" t="s">
        <v>83</v>
      </c>
      <c r="D4" s="50"/>
      <c r="E4" s="50"/>
      <c r="F4" s="50"/>
      <c r="G4" s="50"/>
      <c r="H4" s="50"/>
      <c r="I4" s="51"/>
    </row>
    <row r="5" spans="1:9" ht="33.75" customHeight="1" thickBot="1" x14ac:dyDescent="0.25">
      <c r="A5" s="74" t="s">
        <v>4</v>
      </c>
      <c r="B5" s="75"/>
      <c r="C5" s="89" t="s">
        <v>66</v>
      </c>
      <c r="D5" s="89"/>
      <c r="E5" s="89"/>
      <c r="F5" s="89"/>
      <c r="G5" s="89"/>
      <c r="H5" s="89"/>
      <c r="I5" s="90"/>
    </row>
    <row r="6" spans="1:9" x14ac:dyDescent="0.2">
      <c r="A6" s="3"/>
    </row>
    <row r="7" spans="1:9" ht="15.75" customHeight="1" x14ac:dyDescent="0.2">
      <c r="A7" s="55" t="s">
        <v>5</v>
      </c>
      <c r="B7" s="55" t="s">
        <v>46</v>
      </c>
      <c r="C7" s="55" t="s">
        <v>8</v>
      </c>
      <c r="D7" s="55" t="s">
        <v>9</v>
      </c>
      <c r="E7" s="55" t="s">
        <v>10</v>
      </c>
      <c r="F7" s="55" t="s">
        <v>11</v>
      </c>
      <c r="G7" s="55"/>
      <c r="H7" s="55"/>
      <c r="I7" s="55" t="s">
        <v>12</v>
      </c>
    </row>
    <row r="8" spans="1:9" ht="69" customHeight="1" x14ac:dyDescent="0.2">
      <c r="A8" s="55"/>
      <c r="B8" s="55"/>
      <c r="C8" s="55"/>
      <c r="D8" s="55"/>
      <c r="E8" s="55"/>
      <c r="F8" s="23" t="s">
        <v>13</v>
      </c>
      <c r="G8" s="23" t="s">
        <v>14</v>
      </c>
      <c r="H8" s="23" t="s">
        <v>15</v>
      </c>
      <c r="I8" s="55"/>
    </row>
    <row r="9" spans="1:9" x14ac:dyDescent="0.2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</row>
    <row r="10" spans="1:9" ht="30" customHeight="1" x14ac:dyDescent="0.2">
      <c r="A10" s="24" t="s">
        <v>16</v>
      </c>
      <c r="B10" s="24" t="s">
        <v>17</v>
      </c>
      <c r="C10" s="25">
        <f>1+1+1+1+1+1</f>
        <v>6</v>
      </c>
      <c r="D10" s="25">
        <v>6</v>
      </c>
      <c r="E10" s="26">
        <f>13363.33+21100+21100+21100+21100+21100</f>
        <v>118863.33</v>
      </c>
      <c r="F10" s="28" t="s">
        <v>32</v>
      </c>
      <c r="G10" s="28" t="s">
        <v>32</v>
      </c>
      <c r="H10" s="28" t="s">
        <v>32</v>
      </c>
      <c r="I10" s="28" t="s">
        <v>32</v>
      </c>
    </row>
    <row r="11" spans="1:9" ht="31.5" customHeight="1" x14ac:dyDescent="0.2">
      <c r="A11" s="24" t="s">
        <v>18</v>
      </c>
      <c r="B11" s="24" t="s">
        <v>19</v>
      </c>
      <c r="C11" s="25">
        <f>3+3+3+3+3+3</f>
        <v>18</v>
      </c>
      <c r="D11" s="25">
        <v>18</v>
      </c>
      <c r="E11" s="26">
        <f>35910+56700+56700+56700+56700+56700</f>
        <v>319410</v>
      </c>
      <c r="F11" s="28" t="s">
        <v>32</v>
      </c>
      <c r="G11" s="28" t="s">
        <v>32</v>
      </c>
      <c r="H11" s="28" t="s">
        <v>32</v>
      </c>
      <c r="I11" s="28" t="s">
        <v>32</v>
      </c>
    </row>
    <row r="12" spans="1:9" ht="29.25" customHeight="1" x14ac:dyDescent="0.2">
      <c r="A12" s="24" t="s">
        <v>20</v>
      </c>
      <c r="B12" s="24" t="s">
        <v>19</v>
      </c>
      <c r="C12" s="25">
        <f>2+2+2+2+2+2</f>
        <v>12</v>
      </c>
      <c r="D12" s="25">
        <v>12</v>
      </c>
      <c r="E12" s="26">
        <f>25333.34+40000+40000+40000+40000+40000</f>
        <v>225333.34</v>
      </c>
      <c r="F12" s="28" t="s">
        <v>32</v>
      </c>
      <c r="G12" s="28" t="s">
        <v>32</v>
      </c>
      <c r="H12" s="28" t="s">
        <v>32</v>
      </c>
      <c r="I12" s="28" t="s">
        <v>32</v>
      </c>
    </row>
    <row r="13" spans="1:9" ht="28.5" customHeight="1" x14ac:dyDescent="0.2">
      <c r="A13" s="24" t="s">
        <v>21</v>
      </c>
      <c r="B13" s="24" t="s">
        <v>22</v>
      </c>
      <c r="C13" s="25">
        <f>1+1+1+1+1+1</f>
        <v>6</v>
      </c>
      <c r="D13" s="25">
        <v>6</v>
      </c>
      <c r="E13" s="26">
        <f>13230+18900+18900+18900+18900+18900</f>
        <v>107730</v>
      </c>
      <c r="F13" s="28" t="s">
        <v>32</v>
      </c>
      <c r="G13" s="28" t="s">
        <v>32</v>
      </c>
      <c r="H13" s="28" t="s">
        <v>32</v>
      </c>
      <c r="I13" s="28" t="s">
        <v>32</v>
      </c>
    </row>
    <row r="14" spans="1:9" ht="31.5" customHeight="1" x14ac:dyDescent="0.2">
      <c r="A14" s="24" t="s">
        <v>23</v>
      </c>
      <c r="B14" s="24" t="s">
        <v>22</v>
      </c>
      <c r="C14" s="25">
        <f>32+32+32+32+32</f>
        <v>160</v>
      </c>
      <c r="D14" s="25">
        <v>160</v>
      </c>
      <c r="E14" s="26">
        <f>383040+604800+604800+604800+604800</f>
        <v>2802240</v>
      </c>
      <c r="F14" s="28" t="s">
        <v>32</v>
      </c>
      <c r="G14" s="28" t="s">
        <v>32</v>
      </c>
      <c r="H14" s="28" t="s">
        <v>32</v>
      </c>
      <c r="I14" s="28" t="s">
        <v>32</v>
      </c>
    </row>
    <row r="15" spans="1:9" ht="34.5" customHeight="1" x14ac:dyDescent="0.2">
      <c r="A15" s="24" t="s">
        <v>24</v>
      </c>
      <c r="B15" s="24" t="s">
        <v>22</v>
      </c>
      <c r="C15" s="25">
        <f>0</f>
        <v>0</v>
      </c>
      <c r="D15" s="25">
        <v>0</v>
      </c>
      <c r="E15" s="26">
        <f>0</f>
        <v>0</v>
      </c>
      <c r="F15" s="28" t="s">
        <v>32</v>
      </c>
      <c r="G15" s="28" t="s">
        <v>32</v>
      </c>
      <c r="H15" s="28" t="s">
        <v>32</v>
      </c>
      <c r="I15" s="28" t="s">
        <v>32</v>
      </c>
    </row>
    <row r="16" spans="1:9" ht="51" customHeight="1" x14ac:dyDescent="0.2">
      <c r="A16" s="29" t="s">
        <v>64</v>
      </c>
      <c r="B16" s="30" t="s">
        <v>65</v>
      </c>
      <c r="C16" s="28">
        <f>6+6</f>
        <v>12</v>
      </c>
      <c r="D16" s="28">
        <v>12</v>
      </c>
      <c r="E16" s="26">
        <f>46759.98+100200</f>
        <v>146959.98000000001</v>
      </c>
      <c r="F16" s="28" t="s">
        <v>32</v>
      </c>
      <c r="G16" s="28" t="s">
        <v>32</v>
      </c>
      <c r="H16" s="28" t="s">
        <v>32</v>
      </c>
      <c r="I16" s="28" t="s">
        <v>32</v>
      </c>
    </row>
    <row r="17" spans="1:9" ht="13.5" thickBot="1" x14ac:dyDescent="0.25">
      <c r="A17" s="20"/>
      <c r="B17" s="21"/>
    </row>
    <row r="18" spans="1:9" ht="42" customHeight="1" thickBot="1" x14ac:dyDescent="0.3">
      <c r="A18" s="74" t="s">
        <v>0</v>
      </c>
      <c r="B18" s="75"/>
      <c r="C18" s="81" t="s">
        <v>25</v>
      </c>
      <c r="D18" s="82"/>
      <c r="E18" s="82"/>
      <c r="F18" s="82"/>
      <c r="G18" s="82"/>
      <c r="H18" s="82"/>
      <c r="I18" s="83"/>
    </row>
    <row r="19" spans="1:9" ht="18" customHeight="1" thickBot="1" x14ac:dyDescent="0.25">
      <c r="A19" s="87" t="s">
        <v>1</v>
      </c>
      <c r="B19" s="88"/>
      <c r="C19" s="49" t="s">
        <v>2</v>
      </c>
      <c r="D19" s="50"/>
      <c r="E19" s="50"/>
      <c r="F19" s="50"/>
      <c r="G19" s="50"/>
      <c r="H19" s="50"/>
      <c r="I19" s="51"/>
    </row>
    <row r="20" spans="1:9" ht="22.5" customHeight="1" thickBot="1" x14ac:dyDescent="0.25">
      <c r="A20" s="74" t="s">
        <v>3</v>
      </c>
      <c r="B20" s="75"/>
      <c r="C20" s="49" t="s">
        <v>83</v>
      </c>
      <c r="D20" s="50"/>
      <c r="E20" s="50"/>
      <c r="F20" s="50"/>
      <c r="G20" s="50"/>
      <c r="H20" s="50"/>
      <c r="I20" s="51"/>
    </row>
    <row r="21" spans="1:9" ht="28.5" customHeight="1" thickBot="1" x14ac:dyDescent="0.25">
      <c r="A21" s="76" t="s">
        <v>4</v>
      </c>
      <c r="B21" s="77"/>
      <c r="C21" s="52" t="s">
        <v>67</v>
      </c>
      <c r="D21" s="53"/>
      <c r="E21" s="53"/>
      <c r="F21" s="53"/>
      <c r="G21" s="53"/>
      <c r="H21" s="53"/>
      <c r="I21" s="54"/>
    </row>
    <row r="22" spans="1:9" x14ac:dyDescent="0.2">
      <c r="A22" s="3"/>
    </row>
    <row r="23" spans="1:9" x14ac:dyDescent="0.2">
      <c r="A23" s="55" t="s">
        <v>5</v>
      </c>
      <c r="B23" s="23"/>
      <c r="C23" s="55" t="s">
        <v>8</v>
      </c>
      <c r="D23" s="55" t="s">
        <v>9</v>
      </c>
      <c r="E23" s="55" t="s">
        <v>10</v>
      </c>
      <c r="F23" s="55" t="s">
        <v>11</v>
      </c>
      <c r="G23" s="55"/>
      <c r="H23" s="55"/>
      <c r="I23" s="55" t="s">
        <v>12</v>
      </c>
    </row>
    <row r="24" spans="1:9" ht="74.25" customHeight="1" x14ac:dyDescent="0.2">
      <c r="A24" s="55"/>
      <c r="B24" s="23" t="s">
        <v>46</v>
      </c>
      <c r="C24" s="55"/>
      <c r="D24" s="55"/>
      <c r="E24" s="55"/>
      <c r="F24" s="23" t="s">
        <v>13</v>
      </c>
      <c r="G24" s="23" t="s">
        <v>14</v>
      </c>
      <c r="H24" s="23" t="s">
        <v>15</v>
      </c>
      <c r="I24" s="55"/>
    </row>
    <row r="25" spans="1:9" x14ac:dyDescent="0.2">
      <c r="A25" s="23">
        <v>1</v>
      </c>
      <c r="B25" s="23">
        <v>2</v>
      </c>
      <c r="C25" s="23">
        <v>3</v>
      </c>
      <c r="D25" s="23">
        <v>4</v>
      </c>
      <c r="E25" s="23">
        <v>5</v>
      </c>
      <c r="F25" s="23">
        <v>6</v>
      </c>
      <c r="G25" s="23">
        <v>7</v>
      </c>
      <c r="H25" s="23">
        <v>8</v>
      </c>
      <c r="I25" s="23">
        <v>9</v>
      </c>
    </row>
    <row r="26" spans="1:9" ht="38.25" x14ac:dyDescent="0.2">
      <c r="A26" s="24" t="s">
        <v>16</v>
      </c>
      <c r="B26" s="24" t="s">
        <v>17</v>
      </c>
      <c r="C26" s="28" t="s">
        <v>32</v>
      </c>
      <c r="D26" s="28" t="s">
        <v>32</v>
      </c>
      <c r="E26" s="28" t="s">
        <v>32</v>
      </c>
      <c r="F26" s="28" t="s">
        <v>32</v>
      </c>
      <c r="G26" s="28" t="s">
        <v>32</v>
      </c>
      <c r="H26" s="28" t="s">
        <v>32</v>
      </c>
      <c r="I26" s="28" t="s">
        <v>32</v>
      </c>
    </row>
    <row r="27" spans="1:9" ht="38.25" x14ac:dyDescent="0.2">
      <c r="A27" s="24" t="s">
        <v>18</v>
      </c>
      <c r="B27" s="24" t="s">
        <v>19</v>
      </c>
      <c r="C27" s="28" t="s">
        <v>32</v>
      </c>
      <c r="D27" s="28" t="s">
        <v>32</v>
      </c>
      <c r="E27" s="28" t="s">
        <v>32</v>
      </c>
      <c r="F27" s="28" t="s">
        <v>32</v>
      </c>
      <c r="G27" s="28" t="s">
        <v>32</v>
      </c>
      <c r="H27" s="28" t="s">
        <v>32</v>
      </c>
      <c r="I27" s="28" t="s">
        <v>32</v>
      </c>
    </row>
    <row r="28" spans="1:9" ht="38.25" x14ac:dyDescent="0.2">
      <c r="A28" s="24" t="s">
        <v>26</v>
      </c>
      <c r="B28" s="24" t="s">
        <v>19</v>
      </c>
      <c r="C28" s="28" t="s">
        <v>32</v>
      </c>
      <c r="D28" s="28" t="s">
        <v>32</v>
      </c>
      <c r="E28" s="28" t="s">
        <v>32</v>
      </c>
      <c r="F28" s="28" t="s">
        <v>32</v>
      </c>
      <c r="G28" s="28" t="s">
        <v>32</v>
      </c>
      <c r="H28" s="28" t="s">
        <v>32</v>
      </c>
      <c r="I28" s="28" t="s">
        <v>32</v>
      </c>
    </row>
    <row r="29" spans="1:9" ht="25.5" x14ac:dyDescent="0.2">
      <c r="A29" s="24" t="s">
        <v>28</v>
      </c>
      <c r="B29" s="24" t="s">
        <v>29</v>
      </c>
      <c r="C29" s="28" t="s">
        <v>32</v>
      </c>
      <c r="D29" s="28" t="s">
        <v>32</v>
      </c>
      <c r="E29" s="28" t="s">
        <v>32</v>
      </c>
      <c r="F29" s="28" t="s">
        <v>32</v>
      </c>
      <c r="G29" s="28" t="s">
        <v>32</v>
      </c>
      <c r="H29" s="28" t="s">
        <v>32</v>
      </c>
      <c r="I29" s="28" t="s">
        <v>32</v>
      </c>
    </row>
    <row r="30" spans="1:9" ht="25.5" x14ac:dyDescent="0.2">
      <c r="A30" s="24" t="s">
        <v>30</v>
      </c>
      <c r="B30" s="24" t="s">
        <v>29</v>
      </c>
      <c r="C30" s="28" t="s">
        <v>32</v>
      </c>
      <c r="D30" s="28" t="s">
        <v>32</v>
      </c>
      <c r="E30" s="28" t="s">
        <v>32</v>
      </c>
      <c r="F30" s="28" t="s">
        <v>32</v>
      </c>
      <c r="G30" s="28" t="s">
        <v>32</v>
      </c>
      <c r="H30" s="28" t="s">
        <v>32</v>
      </c>
      <c r="I30" s="28" t="s">
        <v>32</v>
      </c>
    </row>
    <row r="31" spans="1:9" x14ac:dyDescent="0.2">
      <c r="A31" s="6"/>
      <c r="B31" s="6"/>
      <c r="C31" s="14"/>
      <c r="D31" s="14"/>
      <c r="E31" s="17"/>
      <c r="F31" s="14"/>
      <c r="G31" s="15"/>
      <c r="H31" s="15"/>
      <c r="I31" s="15"/>
    </row>
    <row r="32" spans="1:9" x14ac:dyDescent="0.2">
      <c r="A32" s="6"/>
      <c r="B32" s="6"/>
      <c r="C32" s="14"/>
      <c r="D32" s="14"/>
      <c r="E32" s="17"/>
      <c r="F32" s="14"/>
      <c r="G32" s="15"/>
      <c r="H32" s="15"/>
      <c r="I32" s="15"/>
    </row>
    <row r="33" spans="1:9" ht="88.5" customHeight="1" thickBot="1" x14ac:dyDescent="0.25">
      <c r="A33" s="6"/>
      <c r="B33" s="6"/>
      <c r="C33" s="14"/>
      <c r="D33" s="14"/>
      <c r="E33" s="17"/>
      <c r="F33" s="14"/>
      <c r="G33" s="15"/>
      <c r="H33" s="15"/>
      <c r="I33" s="15"/>
    </row>
    <row r="34" spans="1:9" ht="33" customHeight="1" thickBot="1" x14ac:dyDescent="0.3">
      <c r="A34" s="66" t="s">
        <v>0</v>
      </c>
      <c r="B34" s="67"/>
      <c r="C34" s="71" t="s">
        <v>51</v>
      </c>
      <c r="D34" s="72"/>
      <c r="E34" s="72"/>
      <c r="F34" s="72"/>
      <c r="G34" s="72"/>
      <c r="H34" s="72"/>
      <c r="I34" s="73"/>
    </row>
    <row r="35" spans="1:9" ht="22.5" customHeight="1" thickBot="1" x14ac:dyDescent="0.25">
      <c r="A35" s="66" t="s">
        <v>1</v>
      </c>
      <c r="B35" s="67"/>
      <c r="C35" s="68" t="s">
        <v>2</v>
      </c>
      <c r="D35" s="69"/>
      <c r="E35" s="69"/>
      <c r="F35" s="69"/>
      <c r="G35" s="69"/>
      <c r="H35" s="69"/>
      <c r="I35" s="70"/>
    </row>
    <row r="36" spans="1:9" ht="21" customHeight="1" thickBot="1" x14ac:dyDescent="0.25">
      <c r="A36" s="66" t="s">
        <v>3</v>
      </c>
      <c r="B36" s="67"/>
      <c r="C36" s="68" t="s">
        <v>83</v>
      </c>
      <c r="D36" s="69"/>
      <c r="E36" s="69"/>
      <c r="F36" s="69"/>
      <c r="G36" s="69"/>
      <c r="H36" s="69"/>
      <c r="I36" s="70"/>
    </row>
    <row r="37" spans="1:9" ht="27.75" customHeight="1" thickBot="1" x14ac:dyDescent="0.25">
      <c r="A37" s="66" t="s">
        <v>4</v>
      </c>
      <c r="B37" s="67"/>
      <c r="C37" s="63" t="s">
        <v>67</v>
      </c>
      <c r="D37" s="64"/>
      <c r="E37" s="64"/>
      <c r="F37" s="64"/>
      <c r="G37" s="64"/>
      <c r="H37" s="64"/>
      <c r="I37" s="65"/>
    </row>
    <row r="38" spans="1:9" x14ac:dyDescent="0.2">
      <c r="A38" s="3"/>
    </row>
    <row r="39" spans="1:9" x14ac:dyDescent="0.2">
      <c r="A39" s="55" t="s">
        <v>5</v>
      </c>
      <c r="B39" s="78" t="s">
        <v>46</v>
      </c>
      <c r="C39" s="55" t="s">
        <v>8</v>
      </c>
      <c r="D39" s="55" t="s">
        <v>9</v>
      </c>
      <c r="E39" s="55" t="s">
        <v>10</v>
      </c>
      <c r="F39" s="55" t="s">
        <v>11</v>
      </c>
      <c r="G39" s="55"/>
      <c r="H39" s="55"/>
      <c r="I39" s="55" t="s">
        <v>12</v>
      </c>
    </row>
    <row r="40" spans="1:9" ht="78" customHeight="1" x14ac:dyDescent="0.2">
      <c r="A40" s="55"/>
      <c r="B40" s="78"/>
      <c r="C40" s="55"/>
      <c r="D40" s="55"/>
      <c r="E40" s="55"/>
      <c r="F40" s="23" t="s">
        <v>13</v>
      </c>
      <c r="G40" s="23" t="s">
        <v>14</v>
      </c>
      <c r="H40" s="23" t="s">
        <v>15</v>
      </c>
      <c r="I40" s="55"/>
    </row>
    <row r="41" spans="1:9" x14ac:dyDescent="0.2">
      <c r="A41" s="23">
        <v>1</v>
      </c>
      <c r="B41" s="23">
        <v>2</v>
      </c>
      <c r="C41" s="23">
        <v>3</v>
      </c>
      <c r="D41" s="23">
        <v>4</v>
      </c>
      <c r="E41" s="23">
        <v>5</v>
      </c>
      <c r="F41" s="23">
        <v>6</v>
      </c>
      <c r="G41" s="23">
        <v>7</v>
      </c>
      <c r="H41" s="23">
        <v>8</v>
      </c>
      <c r="I41" s="23">
        <v>9</v>
      </c>
    </row>
    <row r="42" spans="1:9" ht="38.25" x14ac:dyDescent="0.2">
      <c r="A42" s="24" t="s">
        <v>16</v>
      </c>
      <c r="B42" s="24" t="s">
        <v>17</v>
      </c>
      <c r="C42" s="28">
        <f>1+1+1+1</f>
        <v>4</v>
      </c>
      <c r="D42" s="28">
        <v>4</v>
      </c>
      <c r="E42" s="26">
        <f>6800+17000+17000+5566.67</f>
        <v>46366.67</v>
      </c>
      <c r="F42" s="28" t="s">
        <v>32</v>
      </c>
      <c r="G42" s="28" t="s">
        <v>32</v>
      </c>
      <c r="H42" s="28" t="s">
        <v>32</v>
      </c>
      <c r="I42" s="28" t="s">
        <v>32</v>
      </c>
    </row>
    <row r="43" spans="1:9" ht="38.25" x14ac:dyDescent="0.2">
      <c r="A43" s="24" t="s">
        <v>18</v>
      </c>
      <c r="B43" s="24" t="s">
        <v>19</v>
      </c>
      <c r="C43" s="28">
        <f>5+4+4+4</f>
        <v>17</v>
      </c>
      <c r="D43" s="28">
        <v>17</v>
      </c>
      <c r="E43" s="31">
        <f>39520+60800+60800+19799.6</f>
        <v>180919.6</v>
      </c>
      <c r="F43" s="28" t="s">
        <v>32</v>
      </c>
      <c r="G43" s="28" t="s">
        <v>32</v>
      </c>
      <c r="H43" s="28" t="s">
        <v>32</v>
      </c>
      <c r="I43" s="28" t="s">
        <v>32</v>
      </c>
    </row>
    <row r="44" spans="1:9" ht="38.25" x14ac:dyDescent="0.2">
      <c r="A44" s="24" t="s">
        <v>26</v>
      </c>
      <c r="B44" s="24" t="s">
        <v>19</v>
      </c>
      <c r="C44" s="28">
        <f>22</f>
        <v>22</v>
      </c>
      <c r="D44" s="28">
        <v>22</v>
      </c>
      <c r="E44" s="26">
        <f>382580</f>
        <v>382580</v>
      </c>
      <c r="F44" s="28" t="s">
        <v>32</v>
      </c>
      <c r="G44" s="28" t="s">
        <v>32</v>
      </c>
      <c r="H44" s="28" t="s">
        <v>32</v>
      </c>
      <c r="I44" s="28" t="s">
        <v>32</v>
      </c>
    </row>
    <row r="45" spans="1:9" ht="25.5" x14ac:dyDescent="0.2">
      <c r="A45" s="24" t="s">
        <v>28</v>
      </c>
      <c r="B45" s="24" t="s">
        <v>29</v>
      </c>
      <c r="C45" s="28">
        <f>1</f>
        <v>1</v>
      </c>
      <c r="D45" s="28">
        <v>1</v>
      </c>
      <c r="E45" s="26">
        <f>11428.7</f>
        <v>11428.7</v>
      </c>
      <c r="F45" s="28" t="s">
        <v>32</v>
      </c>
      <c r="G45" s="28" t="s">
        <v>32</v>
      </c>
      <c r="H45" s="28" t="s">
        <v>32</v>
      </c>
      <c r="I45" s="28" t="s">
        <v>32</v>
      </c>
    </row>
    <row r="46" spans="1:9" ht="25.5" x14ac:dyDescent="0.2">
      <c r="A46" s="24" t="s">
        <v>30</v>
      </c>
      <c r="B46" s="24" t="s">
        <v>29</v>
      </c>
      <c r="C46" s="28">
        <f>6</f>
        <v>6</v>
      </c>
      <c r="D46" s="28">
        <v>6</v>
      </c>
      <c r="E46" s="26">
        <f>47880</f>
        <v>47880</v>
      </c>
      <c r="F46" s="28" t="s">
        <v>32</v>
      </c>
      <c r="G46" s="28" t="s">
        <v>32</v>
      </c>
      <c r="H46" s="28" t="s">
        <v>32</v>
      </c>
      <c r="I46" s="28" t="s">
        <v>32</v>
      </c>
    </row>
    <row r="47" spans="1:9" ht="135.75" customHeight="1" thickBot="1" x14ac:dyDescent="0.25">
      <c r="A47" s="6"/>
      <c r="B47" s="6"/>
      <c r="C47" s="14"/>
      <c r="D47" s="14"/>
      <c r="E47" s="17"/>
      <c r="F47" s="14"/>
      <c r="G47" s="15"/>
      <c r="H47" s="15"/>
      <c r="I47" s="15"/>
    </row>
    <row r="48" spans="1:9" ht="18" customHeight="1" thickBot="1" x14ac:dyDescent="0.3">
      <c r="A48" s="44" t="s">
        <v>0</v>
      </c>
      <c r="B48" s="45"/>
      <c r="C48" s="46" t="s">
        <v>62</v>
      </c>
      <c r="D48" s="47"/>
      <c r="E48" s="47"/>
      <c r="F48" s="47"/>
      <c r="G48" s="47"/>
      <c r="H48" s="47"/>
      <c r="I48" s="48"/>
    </row>
    <row r="49" spans="1:9" ht="22.5" customHeight="1" thickBot="1" x14ac:dyDescent="0.25">
      <c r="A49" s="44" t="s">
        <v>1</v>
      </c>
      <c r="B49" s="45"/>
      <c r="C49" s="49" t="s">
        <v>2</v>
      </c>
      <c r="D49" s="50"/>
      <c r="E49" s="50"/>
      <c r="F49" s="50"/>
      <c r="G49" s="50"/>
      <c r="H49" s="50"/>
      <c r="I49" s="51"/>
    </row>
    <row r="50" spans="1:9" ht="20.25" customHeight="1" thickBot="1" x14ac:dyDescent="0.25">
      <c r="A50" s="44" t="s">
        <v>3</v>
      </c>
      <c r="B50" s="45"/>
      <c r="C50" s="49" t="s">
        <v>83</v>
      </c>
      <c r="D50" s="50"/>
      <c r="E50" s="50"/>
      <c r="F50" s="50"/>
      <c r="G50" s="50"/>
      <c r="H50" s="50"/>
      <c r="I50" s="51"/>
    </row>
    <row r="51" spans="1:9" ht="24.75" customHeight="1" thickBot="1" x14ac:dyDescent="0.25">
      <c r="A51" s="44" t="s">
        <v>4</v>
      </c>
      <c r="B51" s="45"/>
      <c r="C51" s="52" t="s">
        <v>67</v>
      </c>
      <c r="D51" s="53"/>
      <c r="E51" s="53"/>
      <c r="F51" s="53"/>
      <c r="G51" s="53"/>
      <c r="H51" s="53"/>
      <c r="I51" s="54"/>
    </row>
    <row r="52" spans="1:9" ht="16.5" customHeight="1" x14ac:dyDescent="0.2">
      <c r="A52" s="5"/>
    </row>
    <row r="53" spans="1:9" x14ac:dyDescent="0.2">
      <c r="A53" s="55" t="s">
        <v>5</v>
      </c>
      <c r="B53" s="78" t="s">
        <v>46</v>
      </c>
      <c r="C53" s="55" t="s">
        <v>8</v>
      </c>
      <c r="D53" s="55" t="s">
        <v>9</v>
      </c>
      <c r="E53" s="55" t="s">
        <v>10</v>
      </c>
      <c r="F53" s="55" t="s">
        <v>11</v>
      </c>
      <c r="G53" s="55"/>
      <c r="H53" s="55"/>
      <c r="I53" s="55" t="s">
        <v>12</v>
      </c>
    </row>
    <row r="54" spans="1:9" ht="76.5" x14ac:dyDescent="0.2">
      <c r="A54" s="55"/>
      <c r="B54" s="78"/>
      <c r="C54" s="55"/>
      <c r="D54" s="55"/>
      <c r="E54" s="55"/>
      <c r="F54" s="23" t="s">
        <v>13</v>
      </c>
      <c r="G54" s="23" t="s">
        <v>14</v>
      </c>
      <c r="H54" s="23" t="s">
        <v>15</v>
      </c>
      <c r="I54" s="55"/>
    </row>
    <row r="55" spans="1:9" x14ac:dyDescent="0.2">
      <c r="A55" s="23">
        <v>1</v>
      </c>
      <c r="B55" s="23">
        <v>2</v>
      </c>
      <c r="C55" s="23">
        <v>3</v>
      </c>
      <c r="D55" s="23">
        <v>4</v>
      </c>
      <c r="E55" s="23">
        <v>5</v>
      </c>
      <c r="F55" s="23">
        <v>6</v>
      </c>
      <c r="G55" s="23">
        <v>7</v>
      </c>
      <c r="H55" s="23">
        <v>8</v>
      </c>
      <c r="I55" s="23">
        <v>9</v>
      </c>
    </row>
    <row r="56" spans="1:9" ht="30.75" customHeight="1" x14ac:dyDescent="0.2">
      <c r="A56" s="24" t="s">
        <v>16</v>
      </c>
      <c r="B56" s="24" t="s">
        <v>19</v>
      </c>
      <c r="C56" s="28" t="s">
        <v>32</v>
      </c>
      <c r="D56" s="28" t="s">
        <v>32</v>
      </c>
      <c r="E56" s="28" t="s">
        <v>32</v>
      </c>
      <c r="F56" s="28" t="s">
        <v>32</v>
      </c>
      <c r="G56" s="28" t="s">
        <v>32</v>
      </c>
      <c r="H56" s="28" t="s">
        <v>32</v>
      </c>
      <c r="I56" s="28" t="s">
        <v>32</v>
      </c>
    </row>
    <row r="57" spans="1:9" ht="31.5" customHeight="1" x14ac:dyDescent="0.2">
      <c r="A57" s="24" t="s">
        <v>31</v>
      </c>
      <c r="B57" s="24" t="s">
        <v>19</v>
      </c>
      <c r="C57" s="28" t="s">
        <v>32</v>
      </c>
      <c r="D57" s="28" t="s">
        <v>32</v>
      </c>
      <c r="E57" s="28" t="s">
        <v>32</v>
      </c>
      <c r="F57" s="28" t="s">
        <v>32</v>
      </c>
      <c r="G57" s="28" t="s">
        <v>32</v>
      </c>
      <c r="H57" s="28" t="s">
        <v>32</v>
      </c>
      <c r="I57" s="28" t="s">
        <v>32</v>
      </c>
    </row>
    <row r="58" spans="1:9" ht="30" customHeight="1" x14ac:dyDescent="0.2">
      <c r="A58" s="24" t="s">
        <v>26</v>
      </c>
      <c r="B58" s="24" t="s">
        <v>19</v>
      </c>
      <c r="C58" s="28" t="s">
        <v>32</v>
      </c>
      <c r="D58" s="28" t="s">
        <v>32</v>
      </c>
      <c r="E58" s="28" t="s">
        <v>32</v>
      </c>
      <c r="F58" s="28" t="s">
        <v>32</v>
      </c>
      <c r="G58" s="28" t="s">
        <v>32</v>
      </c>
      <c r="H58" s="28" t="s">
        <v>32</v>
      </c>
      <c r="I58" s="28" t="s">
        <v>32</v>
      </c>
    </row>
    <row r="59" spans="1:9" ht="25.5" x14ac:dyDescent="0.2">
      <c r="A59" s="24" t="s">
        <v>28</v>
      </c>
      <c r="B59" s="24" t="s">
        <v>29</v>
      </c>
      <c r="C59" s="28" t="s">
        <v>32</v>
      </c>
      <c r="D59" s="28" t="s">
        <v>32</v>
      </c>
      <c r="E59" s="28" t="s">
        <v>32</v>
      </c>
      <c r="F59" s="28" t="s">
        <v>32</v>
      </c>
      <c r="G59" s="28" t="s">
        <v>32</v>
      </c>
      <c r="H59" s="28" t="s">
        <v>32</v>
      </c>
      <c r="I59" s="28" t="s">
        <v>32</v>
      </c>
    </row>
    <row r="60" spans="1:9" ht="25.5" x14ac:dyDescent="0.2">
      <c r="A60" s="24" t="s">
        <v>30</v>
      </c>
      <c r="B60" s="24" t="s">
        <v>29</v>
      </c>
      <c r="C60" s="28" t="s">
        <v>32</v>
      </c>
      <c r="D60" s="28" t="s">
        <v>32</v>
      </c>
      <c r="E60" s="28" t="s">
        <v>32</v>
      </c>
      <c r="F60" s="28" t="s">
        <v>32</v>
      </c>
      <c r="G60" s="28" t="s">
        <v>32</v>
      </c>
      <c r="H60" s="28" t="s">
        <v>32</v>
      </c>
      <c r="I60" s="28" t="s">
        <v>32</v>
      </c>
    </row>
    <row r="61" spans="1:9" ht="169.5" customHeight="1" thickBot="1" x14ac:dyDescent="0.25">
      <c r="A61" s="2"/>
    </row>
    <row r="62" spans="1:9" ht="30" customHeight="1" thickBot="1" x14ac:dyDescent="0.3">
      <c r="A62" s="44" t="s">
        <v>0</v>
      </c>
      <c r="B62" s="45"/>
      <c r="C62" s="46" t="s">
        <v>50</v>
      </c>
      <c r="D62" s="47"/>
      <c r="E62" s="47"/>
      <c r="F62" s="47"/>
      <c r="G62" s="47"/>
      <c r="H62" s="47"/>
      <c r="I62" s="48"/>
    </row>
    <row r="63" spans="1:9" ht="15" customHeight="1" thickBot="1" x14ac:dyDescent="0.25">
      <c r="A63" s="44" t="s">
        <v>1</v>
      </c>
      <c r="B63" s="45"/>
      <c r="C63" s="49" t="s">
        <v>2</v>
      </c>
      <c r="D63" s="50"/>
      <c r="E63" s="50"/>
      <c r="F63" s="50"/>
      <c r="G63" s="50"/>
      <c r="H63" s="50"/>
      <c r="I63" s="51"/>
    </row>
    <row r="64" spans="1:9" ht="12.75" customHeight="1" thickBot="1" x14ac:dyDescent="0.25">
      <c r="A64" s="44" t="s">
        <v>3</v>
      </c>
      <c r="B64" s="45"/>
      <c r="C64" s="49" t="s">
        <v>83</v>
      </c>
      <c r="D64" s="50"/>
      <c r="E64" s="50"/>
      <c r="F64" s="50"/>
      <c r="G64" s="50"/>
      <c r="H64" s="50"/>
      <c r="I64" s="51"/>
    </row>
    <row r="65" spans="1:9" ht="22.5" customHeight="1" thickBot="1" x14ac:dyDescent="0.25">
      <c r="A65" s="44" t="s">
        <v>4</v>
      </c>
      <c r="B65" s="45"/>
      <c r="C65" s="52" t="s">
        <v>67</v>
      </c>
      <c r="D65" s="53"/>
      <c r="E65" s="53"/>
      <c r="F65" s="53"/>
      <c r="G65" s="53"/>
      <c r="H65" s="53"/>
      <c r="I65" s="54"/>
    </row>
    <row r="66" spans="1:9" x14ac:dyDescent="0.2">
      <c r="A66" s="5"/>
    </row>
    <row r="67" spans="1:9" x14ac:dyDescent="0.2">
      <c r="A67" s="55" t="s">
        <v>5</v>
      </c>
      <c r="B67" s="23" t="s">
        <v>6</v>
      </c>
      <c r="C67" s="55" t="s">
        <v>8</v>
      </c>
      <c r="D67" s="55" t="s">
        <v>9</v>
      </c>
      <c r="E67" s="55" t="s">
        <v>10</v>
      </c>
      <c r="F67" s="55" t="s">
        <v>11</v>
      </c>
      <c r="G67" s="55"/>
      <c r="H67" s="55"/>
      <c r="I67" s="55" t="s">
        <v>12</v>
      </c>
    </row>
    <row r="68" spans="1:9" ht="76.5" x14ac:dyDescent="0.2">
      <c r="A68" s="55"/>
      <c r="B68" s="23" t="s">
        <v>7</v>
      </c>
      <c r="C68" s="55"/>
      <c r="D68" s="55"/>
      <c r="E68" s="55"/>
      <c r="F68" s="23" t="s">
        <v>13</v>
      </c>
      <c r="G68" s="23" t="s">
        <v>14</v>
      </c>
      <c r="H68" s="23" t="s">
        <v>15</v>
      </c>
      <c r="I68" s="55"/>
    </row>
    <row r="69" spans="1:9" x14ac:dyDescent="0.2">
      <c r="A69" s="23">
        <v>1</v>
      </c>
      <c r="B69" s="23">
        <v>2</v>
      </c>
      <c r="C69" s="23">
        <v>3</v>
      </c>
      <c r="D69" s="23">
        <v>4</v>
      </c>
      <c r="E69" s="23">
        <v>5</v>
      </c>
      <c r="F69" s="23">
        <v>6</v>
      </c>
      <c r="G69" s="23">
        <v>7</v>
      </c>
      <c r="H69" s="23">
        <v>8</v>
      </c>
      <c r="I69" s="23">
        <v>9</v>
      </c>
    </row>
    <row r="70" spans="1:9" ht="27" customHeight="1" x14ac:dyDescent="0.2">
      <c r="A70" s="24" t="s">
        <v>31</v>
      </c>
      <c r="B70" s="24" t="s">
        <v>19</v>
      </c>
      <c r="C70" s="28">
        <v>1</v>
      </c>
      <c r="D70" s="28">
        <v>1</v>
      </c>
      <c r="E70" s="26">
        <v>15200</v>
      </c>
      <c r="F70" s="28" t="s">
        <v>32</v>
      </c>
      <c r="G70" s="28" t="s">
        <v>32</v>
      </c>
      <c r="H70" s="28" t="s">
        <v>32</v>
      </c>
      <c r="I70" s="28" t="s">
        <v>32</v>
      </c>
    </row>
    <row r="71" spans="1:9" ht="14.25" customHeight="1" thickBot="1" x14ac:dyDescent="0.25">
      <c r="A71" s="6"/>
      <c r="B71" s="6"/>
      <c r="C71" s="14"/>
      <c r="D71" s="14"/>
      <c r="E71" s="14"/>
      <c r="F71" s="13"/>
      <c r="G71" s="13"/>
      <c r="H71" s="14"/>
      <c r="I71" s="14"/>
    </row>
    <row r="72" spans="1:9" ht="18" customHeight="1" thickBot="1" x14ac:dyDescent="0.3">
      <c r="A72" s="44" t="s">
        <v>0</v>
      </c>
      <c r="B72" s="45"/>
      <c r="C72" s="46" t="s">
        <v>61</v>
      </c>
      <c r="D72" s="47"/>
      <c r="E72" s="47"/>
      <c r="F72" s="47"/>
      <c r="G72" s="47"/>
      <c r="H72" s="47"/>
      <c r="I72" s="48"/>
    </row>
    <row r="73" spans="1:9" ht="22.5" customHeight="1" thickBot="1" x14ac:dyDescent="0.25">
      <c r="A73" s="44" t="s">
        <v>1</v>
      </c>
      <c r="B73" s="45"/>
      <c r="C73" s="49" t="s">
        <v>2</v>
      </c>
      <c r="D73" s="50"/>
      <c r="E73" s="50"/>
      <c r="F73" s="50"/>
      <c r="G73" s="50"/>
      <c r="H73" s="50"/>
      <c r="I73" s="51"/>
    </row>
    <row r="74" spans="1:9" ht="12.75" customHeight="1" thickBot="1" x14ac:dyDescent="0.25">
      <c r="A74" s="44" t="s">
        <v>3</v>
      </c>
      <c r="B74" s="45"/>
      <c r="C74" s="49" t="s">
        <v>83</v>
      </c>
      <c r="D74" s="50"/>
      <c r="E74" s="50"/>
      <c r="F74" s="50"/>
      <c r="G74" s="50"/>
      <c r="H74" s="50"/>
      <c r="I74" s="51"/>
    </row>
    <row r="75" spans="1:9" ht="24" customHeight="1" thickBot="1" x14ac:dyDescent="0.25">
      <c r="A75" s="44" t="s">
        <v>4</v>
      </c>
      <c r="B75" s="45"/>
      <c r="C75" s="59" t="s">
        <v>67</v>
      </c>
      <c r="D75" s="60"/>
      <c r="E75" s="60"/>
      <c r="F75" s="60"/>
      <c r="G75" s="60"/>
      <c r="H75" s="60"/>
      <c r="I75" s="61"/>
    </row>
    <row r="76" spans="1:9" x14ac:dyDescent="0.2">
      <c r="A76" s="5"/>
    </row>
    <row r="77" spans="1:9" x14ac:dyDescent="0.2">
      <c r="A77" s="55" t="s">
        <v>5</v>
      </c>
      <c r="B77" s="23" t="s">
        <v>6</v>
      </c>
      <c r="C77" s="55" t="s">
        <v>8</v>
      </c>
      <c r="D77" s="55" t="s">
        <v>9</v>
      </c>
      <c r="E77" s="55" t="s">
        <v>10</v>
      </c>
      <c r="F77" s="55" t="s">
        <v>11</v>
      </c>
      <c r="G77" s="55"/>
      <c r="H77" s="55"/>
      <c r="I77" s="55" t="s">
        <v>12</v>
      </c>
    </row>
    <row r="78" spans="1:9" ht="76.5" x14ac:dyDescent="0.2">
      <c r="A78" s="55"/>
      <c r="B78" s="23" t="s">
        <v>7</v>
      </c>
      <c r="C78" s="55"/>
      <c r="D78" s="55"/>
      <c r="E78" s="55"/>
      <c r="F78" s="23" t="s">
        <v>13</v>
      </c>
      <c r="G78" s="23" t="s">
        <v>14</v>
      </c>
      <c r="H78" s="23" t="s">
        <v>15</v>
      </c>
      <c r="I78" s="55"/>
    </row>
    <row r="79" spans="1:9" x14ac:dyDescent="0.2">
      <c r="A79" s="23">
        <v>1</v>
      </c>
      <c r="B79" s="23">
        <v>2</v>
      </c>
      <c r="C79" s="23">
        <v>3</v>
      </c>
      <c r="D79" s="23">
        <v>4</v>
      </c>
      <c r="E79" s="23">
        <v>5</v>
      </c>
      <c r="F79" s="23">
        <v>6</v>
      </c>
      <c r="G79" s="23">
        <v>7</v>
      </c>
      <c r="H79" s="23">
        <v>8</v>
      </c>
      <c r="I79" s="23">
        <v>9</v>
      </c>
    </row>
    <row r="80" spans="1:9" ht="28.5" customHeight="1" x14ac:dyDescent="0.2">
      <c r="A80" s="24" t="s">
        <v>31</v>
      </c>
      <c r="B80" s="24" t="s">
        <v>19</v>
      </c>
      <c r="C80" s="27" t="s">
        <v>32</v>
      </c>
      <c r="D80" s="27" t="s">
        <v>32</v>
      </c>
      <c r="E80" s="28" t="s">
        <v>32</v>
      </c>
      <c r="F80" s="27" t="s">
        <v>32</v>
      </c>
      <c r="G80" s="27" t="s">
        <v>32</v>
      </c>
      <c r="H80" s="28" t="s">
        <v>32</v>
      </c>
      <c r="I80" s="28" t="s">
        <v>32</v>
      </c>
    </row>
    <row r="81" spans="1:9" ht="25.5" x14ac:dyDescent="0.2">
      <c r="A81" s="24" t="s">
        <v>26</v>
      </c>
      <c r="B81" s="24" t="s">
        <v>33</v>
      </c>
      <c r="C81" s="27" t="s">
        <v>32</v>
      </c>
      <c r="D81" s="27" t="s">
        <v>32</v>
      </c>
      <c r="E81" s="28" t="s">
        <v>32</v>
      </c>
      <c r="F81" s="27" t="s">
        <v>32</v>
      </c>
      <c r="G81" s="27" t="s">
        <v>32</v>
      </c>
      <c r="H81" s="28" t="s">
        <v>32</v>
      </c>
      <c r="I81" s="28" t="s">
        <v>32</v>
      </c>
    </row>
    <row r="82" spans="1:9" ht="25.5" x14ac:dyDescent="0.2">
      <c r="A82" s="24" t="s">
        <v>28</v>
      </c>
      <c r="B82" s="24" t="s">
        <v>29</v>
      </c>
      <c r="C82" s="27" t="s">
        <v>32</v>
      </c>
      <c r="D82" s="27" t="s">
        <v>32</v>
      </c>
      <c r="E82" s="28" t="s">
        <v>32</v>
      </c>
      <c r="F82" s="27" t="s">
        <v>32</v>
      </c>
      <c r="G82" s="27" t="s">
        <v>32</v>
      </c>
      <c r="H82" s="28" t="s">
        <v>32</v>
      </c>
      <c r="I82" s="28" t="s">
        <v>32</v>
      </c>
    </row>
    <row r="83" spans="1:9" ht="25.5" x14ac:dyDescent="0.2">
      <c r="A83" s="24" t="s">
        <v>30</v>
      </c>
      <c r="B83" s="24" t="s">
        <v>29</v>
      </c>
      <c r="C83" s="27" t="s">
        <v>32</v>
      </c>
      <c r="D83" s="27" t="s">
        <v>32</v>
      </c>
      <c r="E83" s="28" t="s">
        <v>32</v>
      </c>
      <c r="F83" s="27" t="s">
        <v>32</v>
      </c>
      <c r="G83" s="27" t="s">
        <v>32</v>
      </c>
      <c r="H83" s="28" t="s">
        <v>32</v>
      </c>
      <c r="I83" s="28" t="s">
        <v>32</v>
      </c>
    </row>
    <row r="84" spans="1:9" ht="3.75" customHeight="1" thickBot="1" x14ac:dyDescent="0.25">
      <c r="A84" s="16"/>
      <c r="B84" s="6"/>
      <c r="C84" s="14"/>
      <c r="D84" s="14"/>
      <c r="E84" s="17"/>
      <c r="F84" s="15"/>
      <c r="G84" s="15"/>
      <c r="H84" s="14"/>
      <c r="I84" s="4"/>
    </row>
    <row r="85" spans="1:9" ht="30.75" customHeight="1" thickBot="1" x14ac:dyDescent="0.3">
      <c r="A85" s="44" t="s">
        <v>0</v>
      </c>
      <c r="B85" s="45"/>
      <c r="C85" s="46" t="s">
        <v>76</v>
      </c>
      <c r="D85" s="47"/>
      <c r="E85" s="47"/>
      <c r="F85" s="47"/>
      <c r="G85" s="47"/>
      <c r="H85" s="47"/>
      <c r="I85" s="48"/>
    </row>
    <row r="86" spans="1:9" ht="22.5" customHeight="1" thickBot="1" x14ac:dyDescent="0.25">
      <c r="A86" s="44" t="s">
        <v>1</v>
      </c>
      <c r="B86" s="45"/>
      <c r="C86" s="49" t="s">
        <v>2</v>
      </c>
      <c r="D86" s="50"/>
      <c r="E86" s="50"/>
      <c r="F86" s="50"/>
      <c r="G86" s="50"/>
      <c r="H86" s="50"/>
      <c r="I86" s="51"/>
    </row>
    <row r="87" spans="1:9" ht="12.75" customHeight="1" thickBot="1" x14ac:dyDescent="0.25">
      <c r="A87" s="44" t="s">
        <v>3</v>
      </c>
      <c r="B87" s="45"/>
      <c r="C87" s="49" t="s">
        <v>83</v>
      </c>
      <c r="D87" s="50"/>
      <c r="E87" s="50"/>
      <c r="F87" s="50"/>
      <c r="G87" s="50"/>
      <c r="H87" s="50"/>
      <c r="I87" s="51"/>
    </row>
    <row r="88" spans="1:9" ht="24" customHeight="1" thickBot="1" x14ac:dyDescent="0.25">
      <c r="A88" s="44" t="s">
        <v>4</v>
      </c>
      <c r="B88" s="45"/>
      <c r="C88" s="52" t="s">
        <v>67</v>
      </c>
      <c r="D88" s="53"/>
      <c r="E88" s="53"/>
      <c r="F88" s="53"/>
      <c r="G88" s="53"/>
      <c r="H88" s="53"/>
      <c r="I88" s="54"/>
    </row>
    <row r="89" spans="1:9" x14ac:dyDescent="0.2">
      <c r="A89" s="5"/>
    </row>
    <row r="90" spans="1:9" x14ac:dyDescent="0.2">
      <c r="A90" s="55" t="s">
        <v>5</v>
      </c>
      <c r="B90" s="23" t="s">
        <v>6</v>
      </c>
      <c r="C90" s="55" t="s">
        <v>8</v>
      </c>
      <c r="D90" s="55" t="s">
        <v>9</v>
      </c>
      <c r="E90" s="55" t="s">
        <v>10</v>
      </c>
      <c r="F90" s="55" t="s">
        <v>11</v>
      </c>
      <c r="G90" s="55"/>
      <c r="H90" s="55"/>
      <c r="I90" s="55" t="s">
        <v>12</v>
      </c>
    </row>
    <row r="91" spans="1:9" ht="76.5" x14ac:dyDescent="0.2">
      <c r="A91" s="55"/>
      <c r="B91" s="23" t="s">
        <v>7</v>
      </c>
      <c r="C91" s="55"/>
      <c r="D91" s="55"/>
      <c r="E91" s="55"/>
      <c r="F91" s="23" t="s">
        <v>13</v>
      </c>
      <c r="G91" s="23" t="s">
        <v>14</v>
      </c>
      <c r="H91" s="23" t="s">
        <v>15</v>
      </c>
      <c r="I91" s="55"/>
    </row>
    <row r="92" spans="1:9" x14ac:dyDescent="0.2">
      <c r="A92" s="23">
        <v>1</v>
      </c>
      <c r="B92" s="23">
        <v>2</v>
      </c>
      <c r="C92" s="23">
        <v>3</v>
      </c>
      <c r="D92" s="23">
        <v>4</v>
      </c>
      <c r="E92" s="23">
        <v>5</v>
      </c>
      <c r="F92" s="23">
        <v>6</v>
      </c>
      <c r="G92" s="23">
        <v>7</v>
      </c>
      <c r="H92" s="23">
        <v>8</v>
      </c>
      <c r="I92" s="23">
        <v>9</v>
      </c>
    </row>
    <row r="93" spans="1:9" ht="30.75" customHeight="1" x14ac:dyDescent="0.2">
      <c r="A93" s="24" t="s">
        <v>16</v>
      </c>
      <c r="B93" s="24" t="s">
        <v>19</v>
      </c>
      <c r="C93" s="28">
        <f>1+1+1</f>
        <v>3</v>
      </c>
      <c r="D93" s="28">
        <v>3</v>
      </c>
      <c r="E93" s="26">
        <f>17000+17000+17000</f>
        <v>51000</v>
      </c>
      <c r="F93" s="28" t="s">
        <v>32</v>
      </c>
      <c r="G93" s="28" t="s">
        <v>32</v>
      </c>
      <c r="H93" s="28" t="s">
        <v>32</v>
      </c>
      <c r="I93" s="28" t="s">
        <v>32</v>
      </c>
    </row>
    <row r="94" spans="1:9" ht="28.5" customHeight="1" x14ac:dyDescent="0.2">
      <c r="A94" s="24" t="s">
        <v>31</v>
      </c>
      <c r="B94" s="24" t="s">
        <v>19</v>
      </c>
      <c r="C94" s="28">
        <f>1+1+1</f>
        <v>3</v>
      </c>
      <c r="D94" s="28">
        <v>3</v>
      </c>
      <c r="E94" s="26">
        <f>18240+18240+18240</f>
        <v>54720</v>
      </c>
      <c r="F94" s="28" t="s">
        <v>32</v>
      </c>
      <c r="G94" s="28" t="s">
        <v>32</v>
      </c>
      <c r="H94" s="28" t="s">
        <v>32</v>
      </c>
      <c r="I94" s="28" t="s">
        <v>32</v>
      </c>
    </row>
    <row r="95" spans="1:9" ht="25.5" x14ac:dyDescent="0.2">
      <c r="A95" s="24" t="s">
        <v>26</v>
      </c>
      <c r="B95" s="24" t="s">
        <v>33</v>
      </c>
      <c r="C95" s="28">
        <f>8+9+8</f>
        <v>25</v>
      </c>
      <c r="D95" s="28">
        <v>25</v>
      </c>
      <c r="E95" s="26">
        <f>16920+49278.35+49278.37</f>
        <v>115476.72</v>
      </c>
      <c r="F95" s="28" t="s">
        <v>32</v>
      </c>
      <c r="G95" s="28" t="s">
        <v>32</v>
      </c>
      <c r="H95" s="28" t="s">
        <v>32</v>
      </c>
      <c r="I95" s="28" t="s">
        <v>32</v>
      </c>
    </row>
    <row r="96" spans="1:9" ht="25.5" x14ac:dyDescent="0.2">
      <c r="A96" s="24" t="s">
        <v>28</v>
      </c>
      <c r="B96" s="24" t="s">
        <v>29</v>
      </c>
      <c r="C96" s="28" t="s">
        <v>32</v>
      </c>
      <c r="D96" s="27" t="s">
        <v>32</v>
      </c>
      <c r="E96" s="26" t="s">
        <v>32</v>
      </c>
      <c r="F96" s="27" t="s">
        <v>32</v>
      </c>
      <c r="G96" s="27" t="s">
        <v>32</v>
      </c>
      <c r="H96" s="28" t="s">
        <v>32</v>
      </c>
      <c r="I96" s="28" t="s">
        <v>32</v>
      </c>
    </row>
    <row r="97" spans="1:9" ht="25.5" x14ac:dyDescent="0.2">
      <c r="A97" s="24" t="s">
        <v>30</v>
      </c>
      <c r="B97" s="24" t="s">
        <v>29</v>
      </c>
      <c r="C97" s="28" t="s">
        <v>32</v>
      </c>
      <c r="D97" s="27" t="s">
        <v>32</v>
      </c>
      <c r="E97" s="26" t="s">
        <v>32</v>
      </c>
      <c r="F97" s="27" t="s">
        <v>32</v>
      </c>
      <c r="G97" s="27" t="s">
        <v>32</v>
      </c>
      <c r="H97" s="28" t="s">
        <v>32</v>
      </c>
      <c r="I97" s="28" t="s">
        <v>32</v>
      </c>
    </row>
    <row r="98" spans="1:9" ht="155.25" customHeight="1" x14ac:dyDescent="0.2">
      <c r="A98" s="16"/>
      <c r="B98" s="6"/>
      <c r="C98" s="14"/>
      <c r="D98" s="15"/>
      <c r="E98" s="17"/>
      <c r="F98" s="15"/>
      <c r="G98" s="15"/>
      <c r="H98" s="14"/>
      <c r="I98" s="4"/>
    </row>
    <row r="99" spans="1:9" ht="13.5" thickBot="1" x14ac:dyDescent="0.25">
      <c r="A99" s="16"/>
      <c r="B99" s="6"/>
      <c r="C99" s="14"/>
      <c r="D99" s="15"/>
      <c r="E99" s="17"/>
      <c r="F99" s="15"/>
      <c r="G99" s="15"/>
      <c r="H99" s="14"/>
      <c r="I99" s="4"/>
    </row>
    <row r="100" spans="1:9" s="10" customFormat="1" ht="22.5" customHeight="1" thickBot="1" x14ac:dyDescent="0.3">
      <c r="A100" s="44" t="s">
        <v>0</v>
      </c>
      <c r="B100" s="45"/>
      <c r="C100" s="46" t="s">
        <v>27</v>
      </c>
      <c r="D100" s="47"/>
      <c r="E100" s="47"/>
      <c r="F100" s="47"/>
      <c r="G100" s="47"/>
      <c r="H100" s="47"/>
      <c r="I100" s="48"/>
    </row>
    <row r="101" spans="1:9" s="10" customFormat="1" ht="22.5" customHeight="1" thickBot="1" x14ac:dyDescent="0.25">
      <c r="A101" s="44" t="s">
        <v>1</v>
      </c>
      <c r="B101" s="45"/>
      <c r="C101" s="56" t="s">
        <v>2</v>
      </c>
      <c r="D101" s="57"/>
      <c r="E101" s="57"/>
      <c r="F101" s="57"/>
      <c r="G101" s="57"/>
      <c r="H101" s="57"/>
      <c r="I101" s="58"/>
    </row>
    <row r="102" spans="1:9" s="10" customFormat="1" ht="12.75" customHeight="1" thickBot="1" x14ac:dyDescent="0.25">
      <c r="A102" s="44" t="s">
        <v>3</v>
      </c>
      <c r="B102" s="45"/>
      <c r="C102" s="49" t="s">
        <v>83</v>
      </c>
      <c r="D102" s="50"/>
      <c r="E102" s="50"/>
      <c r="F102" s="50"/>
      <c r="G102" s="50"/>
      <c r="H102" s="50"/>
      <c r="I102" s="51"/>
    </row>
    <row r="103" spans="1:9" s="10" customFormat="1" ht="27" customHeight="1" thickBot="1" x14ac:dyDescent="0.25">
      <c r="A103" s="44" t="s">
        <v>4</v>
      </c>
      <c r="B103" s="45"/>
      <c r="C103" s="59" t="s">
        <v>68</v>
      </c>
      <c r="D103" s="60"/>
      <c r="E103" s="60"/>
      <c r="F103" s="60"/>
      <c r="G103" s="60"/>
      <c r="H103" s="60"/>
      <c r="I103" s="61"/>
    </row>
    <row r="104" spans="1:9" s="10" customFormat="1" ht="18" customHeight="1" x14ac:dyDescent="0.25">
      <c r="A104" s="12"/>
      <c r="B104" s="12"/>
      <c r="C104" s="13"/>
      <c r="D104" s="13"/>
      <c r="E104" s="13"/>
      <c r="F104" s="13"/>
      <c r="G104" s="13"/>
      <c r="H104" s="13"/>
      <c r="I104" s="13"/>
    </row>
    <row r="105" spans="1:9" s="10" customFormat="1" x14ac:dyDescent="0.2">
      <c r="A105" s="55" t="s">
        <v>5</v>
      </c>
      <c r="B105" s="23" t="s">
        <v>6</v>
      </c>
      <c r="C105" s="55" t="s">
        <v>8</v>
      </c>
      <c r="D105" s="55" t="s">
        <v>9</v>
      </c>
      <c r="E105" s="55" t="s">
        <v>10</v>
      </c>
      <c r="F105" s="55" t="s">
        <v>11</v>
      </c>
      <c r="G105" s="55"/>
      <c r="H105" s="55"/>
      <c r="I105" s="55" t="s">
        <v>12</v>
      </c>
    </row>
    <row r="106" spans="1:9" ht="76.5" x14ac:dyDescent="0.2">
      <c r="A106" s="55"/>
      <c r="B106" s="23" t="s">
        <v>7</v>
      </c>
      <c r="C106" s="55"/>
      <c r="D106" s="55"/>
      <c r="E106" s="55"/>
      <c r="F106" s="23" t="s">
        <v>13</v>
      </c>
      <c r="G106" s="23" t="s">
        <v>14</v>
      </c>
      <c r="H106" s="23" t="s">
        <v>15</v>
      </c>
      <c r="I106" s="55"/>
    </row>
    <row r="107" spans="1:9" x14ac:dyDescent="0.2">
      <c r="A107" s="23">
        <v>1</v>
      </c>
      <c r="B107" s="23">
        <v>2</v>
      </c>
      <c r="C107" s="23">
        <v>3</v>
      </c>
      <c r="D107" s="23">
        <v>4</v>
      </c>
      <c r="E107" s="23">
        <v>5</v>
      </c>
      <c r="F107" s="23">
        <v>6</v>
      </c>
      <c r="G107" s="23">
        <v>7</v>
      </c>
      <c r="H107" s="23">
        <v>8</v>
      </c>
      <c r="I107" s="23">
        <v>9</v>
      </c>
    </row>
    <row r="108" spans="1:9" ht="38.25" x14ac:dyDescent="0.2">
      <c r="A108" s="24" t="s">
        <v>16</v>
      </c>
      <c r="B108" s="24" t="s">
        <v>17</v>
      </c>
      <c r="C108" s="27" t="s">
        <v>32</v>
      </c>
      <c r="D108" s="27" t="s">
        <v>32</v>
      </c>
      <c r="E108" s="28" t="s">
        <v>32</v>
      </c>
      <c r="F108" s="27" t="s">
        <v>32</v>
      </c>
      <c r="G108" s="27" t="s">
        <v>32</v>
      </c>
      <c r="H108" s="28" t="s">
        <v>32</v>
      </c>
      <c r="I108" s="28" t="s">
        <v>32</v>
      </c>
    </row>
    <row r="109" spans="1:9" ht="38.25" x14ac:dyDescent="0.2">
      <c r="A109" s="24" t="s">
        <v>18</v>
      </c>
      <c r="B109" s="24" t="s">
        <v>19</v>
      </c>
      <c r="C109" s="27" t="s">
        <v>32</v>
      </c>
      <c r="D109" s="27" t="s">
        <v>32</v>
      </c>
      <c r="E109" s="28" t="s">
        <v>32</v>
      </c>
      <c r="F109" s="27" t="s">
        <v>32</v>
      </c>
      <c r="G109" s="27" t="s">
        <v>32</v>
      </c>
      <c r="H109" s="28" t="s">
        <v>32</v>
      </c>
      <c r="I109" s="28" t="s">
        <v>32</v>
      </c>
    </row>
    <row r="110" spans="1:9" ht="25.5" x14ac:dyDescent="0.2">
      <c r="A110" s="24" t="s">
        <v>26</v>
      </c>
      <c r="B110" s="24" t="s">
        <v>33</v>
      </c>
      <c r="C110" s="27" t="s">
        <v>32</v>
      </c>
      <c r="D110" s="27" t="s">
        <v>32</v>
      </c>
      <c r="E110" s="28" t="s">
        <v>32</v>
      </c>
      <c r="F110" s="27" t="s">
        <v>32</v>
      </c>
      <c r="G110" s="27" t="s">
        <v>32</v>
      </c>
      <c r="H110" s="28" t="s">
        <v>32</v>
      </c>
      <c r="I110" s="28" t="s">
        <v>32</v>
      </c>
    </row>
    <row r="111" spans="1:9" ht="25.5" x14ac:dyDescent="0.2">
      <c r="A111" s="24" t="s">
        <v>28</v>
      </c>
      <c r="B111" s="24" t="s">
        <v>29</v>
      </c>
      <c r="C111" s="27" t="s">
        <v>32</v>
      </c>
      <c r="D111" s="27" t="s">
        <v>32</v>
      </c>
      <c r="E111" s="28" t="s">
        <v>32</v>
      </c>
      <c r="F111" s="27" t="s">
        <v>32</v>
      </c>
      <c r="G111" s="27" t="s">
        <v>32</v>
      </c>
      <c r="H111" s="28" t="s">
        <v>32</v>
      </c>
      <c r="I111" s="28" t="s">
        <v>32</v>
      </c>
    </row>
    <row r="112" spans="1:9" ht="179.25" customHeight="1" thickBot="1" x14ac:dyDescent="0.25">
      <c r="A112" s="6"/>
      <c r="B112" s="6"/>
      <c r="C112" s="14"/>
      <c r="D112" s="14"/>
      <c r="E112" s="17"/>
      <c r="F112" s="14"/>
      <c r="G112" s="15"/>
      <c r="H112" s="15"/>
      <c r="I112" s="15"/>
    </row>
    <row r="113" spans="1:9" ht="30" customHeight="1" thickBot="1" x14ac:dyDescent="0.3">
      <c r="A113" s="44" t="s">
        <v>0</v>
      </c>
      <c r="B113" s="45"/>
      <c r="C113" s="62" t="s">
        <v>52</v>
      </c>
      <c r="D113" s="47"/>
      <c r="E113" s="47"/>
      <c r="F113" s="47"/>
      <c r="G113" s="47"/>
      <c r="H113" s="47"/>
      <c r="I113" s="48"/>
    </row>
    <row r="114" spans="1:9" ht="22.5" customHeight="1" thickBot="1" x14ac:dyDescent="0.25">
      <c r="A114" s="44" t="s">
        <v>1</v>
      </c>
      <c r="B114" s="45"/>
      <c r="C114" s="63" t="s">
        <v>2</v>
      </c>
      <c r="D114" s="64"/>
      <c r="E114" s="64"/>
      <c r="F114" s="64"/>
      <c r="G114" s="64"/>
      <c r="H114" s="64"/>
      <c r="I114" s="65"/>
    </row>
    <row r="115" spans="1:9" ht="12.75" customHeight="1" thickBot="1" x14ac:dyDescent="0.25">
      <c r="A115" s="44" t="s">
        <v>3</v>
      </c>
      <c r="B115" s="45"/>
      <c r="C115" s="49" t="s">
        <v>83</v>
      </c>
      <c r="D115" s="50"/>
      <c r="E115" s="50"/>
      <c r="F115" s="50"/>
      <c r="G115" s="50"/>
      <c r="H115" s="50"/>
      <c r="I115" s="51"/>
    </row>
    <row r="116" spans="1:9" ht="37.5" customHeight="1" thickBot="1" x14ac:dyDescent="0.25">
      <c r="A116" s="44" t="s">
        <v>4</v>
      </c>
      <c r="B116" s="45"/>
      <c r="C116" s="52" t="s">
        <v>69</v>
      </c>
      <c r="D116" s="53"/>
      <c r="E116" s="53"/>
      <c r="F116" s="53"/>
      <c r="G116" s="53"/>
      <c r="H116" s="53"/>
      <c r="I116" s="54"/>
    </row>
    <row r="117" spans="1:9" x14ac:dyDescent="0.2">
      <c r="A117" s="5"/>
    </row>
    <row r="118" spans="1:9" x14ac:dyDescent="0.2">
      <c r="A118" s="55" t="s">
        <v>5</v>
      </c>
      <c r="B118" s="23" t="s">
        <v>6</v>
      </c>
      <c r="C118" s="55" t="s">
        <v>8</v>
      </c>
      <c r="D118" s="55" t="s">
        <v>9</v>
      </c>
      <c r="E118" s="55" t="s">
        <v>10</v>
      </c>
      <c r="F118" s="55" t="s">
        <v>11</v>
      </c>
      <c r="G118" s="55"/>
      <c r="H118" s="55"/>
      <c r="I118" s="55" t="s">
        <v>12</v>
      </c>
    </row>
    <row r="119" spans="1:9" ht="76.5" x14ac:dyDescent="0.2">
      <c r="A119" s="55"/>
      <c r="B119" s="23" t="s">
        <v>7</v>
      </c>
      <c r="C119" s="55"/>
      <c r="D119" s="55"/>
      <c r="E119" s="55"/>
      <c r="F119" s="23" t="s">
        <v>13</v>
      </c>
      <c r="G119" s="23" t="s">
        <v>14</v>
      </c>
      <c r="H119" s="23" t="s">
        <v>15</v>
      </c>
      <c r="I119" s="55"/>
    </row>
    <row r="120" spans="1:9" x14ac:dyDescent="0.2">
      <c r="A120" s="23">
        <v>1</v>
      </c>
      <c r="B120" s="23">
        <v>2</v>
      </c>
      <c r="C120" s="23">
        <v>3</v>
      </c>
      <c r="D120" s="23">
        <v>4</v>
      </c>
      <c r="E120" s="23">
        <v>5</v>
      </c>
      <c r="F120" s="23">
        <v>6</v>
      </c>
      <c r="G120" s="23">
        <v>7</v>
      </c>
      <c r="H120" s="23">
        <v>8</v>
      </c>
      <c r="I120" s="23">
        <v>9</v>
      </c>
    </row>
    <row r="121" spans="1:9" ht="38.25" x14ac:dyDescent="0.2">
      <c r="A121" s="24" t="s">
        <v>31</v>
      </c>
      <c r="B121" s="24" t="s">
        <v>19</v>
      </c>
      <c r="C121" s="28">
        <f>1+1+1+1+1+1</f>
        <v>6</v>
      </c>
      <c r="D121" s="28">
        <v>6</v>
      </c>
      <c r="E121" s="26">
        <f>16855.87+16855.87+16855.87+16855.87+16855.87+16855.87</f>
        <v>101135.21999999999</v>
      </c>
      <c r="F121" s="27" t="s">
        <v>32</v>
      </c>
      <c r="G121" s="27" t="s">
        <v>32</v>
      </c>
      <c r="H121" s="28" t="s">
        <v>32</v>
      </c>
      <c r="I121" s="28" t="s">
        <v>32</v>
      </c>
    </row>
    <row r="122" spans="1:9" ht="25.5" x14ac:dyDescent="0.2">
      <c r="A122" s="24" t="s">
        <v>26</v>
      </c>
      <c r="B122" s="24" t="s">
        <v>33</v>
      </c>
      <c r="C122" s="28">
        <f>8+9+8+8+9+8</f>
        <v>50</v>
      </c>
      <c r="D122" s="28">
        <v>50</v>
      </c>
      <c r="E122" s="26">
        <f>97113.75+97113.75+97113.75+97113.75+97113.75+97113.75</f>
        <v>582682.5</v>
      </c>
      <c r="F122" s="27" t="s">
        <v>32</v>
      </c>
      <c r="G122" s="27" t="s">
        <v>32</v>
      </c>
      <c r="H122" s="28" t="s">
        <v>32</v>
      </c>
      <c r="I122" s="28" t="s">
        <v>32</v>
      </c>
    </row>
    <row r="123" spans="1:9" ht="38.25" x14ac:dyDescent="0.2">
      <c r="A123" s="24" t="s">
        <v>34</v>
      </c>
      <c r="B123" s="24" t="s">
        <v>35</v>
      </c>
      <c r="C123" s="28">
        <f>2+2+2+2+2+2</f>
        <v>12</v>
      </c>
      <c r="D123" s="28">
        <v>12</v>
      </c>
      <c r="E123" s="26">
        <f>9256.8+9256.8+9256.8+9256.8+9256.8+9256.8</f>
        <v>55540.800000000003</v>
      </c>
      <c r="F123" s="27" t="s">
        <v>32</v>
      </c>
      <c r="G123" s="27" t="s">
        <v>32</v>
      </c>
      <c r="H123" s="28" t="s">
        <v>32</v>
      </c>
      <c r="I123" s="28" t="s">
        <v>32</v>
      </c>
    </row>
    <row r="124" spans="1:9" ht="25.5" x14ac:dyDescent="0.2">
      <c r="A124" s="24" t="s">
        <v>30</v>
      </c>
      <c r="B124" s="24" t="s">
        <v>29</v>
      </c>
      <c r="C124" s="28">
        <f>2+1+2+2+2+2</f>
        <v>11</v>
      </c>
      <c r="D124" s="28">
        <v>11</v>
      </c>
      <c r="E124" s="26">
        <f>4686.62+4686.62+4686.62+4686.62+4686.64+4686.64</f>
        <v>28119.759999999998</v>
      </c>
      <c r="F124" s="27" t="s">
        <v>32</v>
      </c>
      <c r="G124" s="27" t="s">
        <v>32</v>
      </c>
      <c r="H124" s="28" t="s">
        <v>32</v>
      </c>
      <c r="I124" s="28" t="s">
        <v>32</v>
      </c>
    </row>
    <row r="125" spans="1:9" x14ac:dyDescent="0.2">
      <c r="A125" s="6"/>
      <c r="B125" s="6"/>
      <c r="C125" s="14"/>
      <c r="D125" s="14"/>
      <c r="E125" s="17"/>
      <c r="F125" s="15"/>
      <c r="G125" s="15"/>
      <c r="H125" s="14"/>
      <c r="I125" s="14"/>
    </row>
    <row r="126" spans="1:9" x14ac:dyDescent="0.2">
      <c r="A126" s="6"/>
      <c r="B126" s="6"/>
      <c r="C126" s="14"/>
      <c r="D126" s="14"/>
      <c r="E126" s="17"/>
      <c r="F126" s="15"/>
      <c r="G126" s="15"/>
      <c r="H126" s="14"/>
      <c r="I126" s="14"/>
    </row>
    <row r="127" spans="1:9" x14ac:dyDescent="0.2">
      <c r="A127" s="6"/>
      <c r="B127" s="6"/>
      <c r="C127" s="14"/>
      <c r="D127" s="14"/>
      <c r="E127" s="17"/>
      <c r="F127" s="15"/>
      <c r="G127" s="15"/>
      <c r="H127" s="14"/>
      <c r="I127" s="14"/>
    </row>
    <row r="128" spans="1:9" ht="129" customHeight="1" thickBot="1" x14ac:dyDescent="0.25">
      <c r="A128" s="6"/>
      <c r="B128" s="6"/>
      <c r="C128" s="14"/>
      <c r="D128" s="14"/>
      <c r="E128" s="14"/>
      <c r="F128" s="15"/>
      <c r="G128" s="15"/>
      <c r="H128" s="14"/>
      <c r="I128" s="14"/>
    </row>
    <row r="129" spans="1:10" ht="30.75" customHeight="1" thickBot="1" x14ac:dyDescent="0.3">
      <c r="A129" s="74" t="s">
        <v>0</v>
      </c>
      <c r="B129" s="75"/>
      <c r="C129" s="91" t="s">
        <v>38</v>
      </c>
      <c r="D129" s="92"/>
      <c r="E129" s="92"/>
      <c r="F129" s="92"/>
      <c r="G129" s="92"/>
      <c r="H129" s="92"/>
      <c r="I129" s="93"/>
    </row>
    <row r="130" spans="1:10" ht="15.75" customHeight="1" thickBot="1" x14ac:dyDescent="0.25">
      <c r="A130" s="74" t="s">
        <v>1</v>
      </c>
      <c r="B130" s="75"/>
      <c r="C130" s="52" t="s">
        <v>2</v>
      </c>
      <c r="D130" s="53"/>
      <c r="E130" s="53"/>
      <c r="F130" s="53"/>
      <c r="G130" s="53"/>
      <c r="H130" s="53"/>
      <c r="I130" s="54"/>
    </row>
    <row r="131" spans="1:10" ht="15.75" customHeight="1" thickBot="1" x14ac:dyDescent="0.25">
      <c r="A131" s="74" t="s">
        <v>3</v>
      </c>
      <c r="B131" s="75"/>
      <c r="C131" s="49" t="s">
        <v>83</v>
      </c>
      <c r="D131" s="50"/>
      <c r="E131" s="50"/>
      <c r="F131" s="50"/>
      <c r="G131" s="50"/>
      <c r="H131" s="50"/>
      <c r="I131" s="51"/>
    </row>
    <row r="132" spans="1:10" ht="27.75" customHeight="1" thickBot="1" x14ac:dyDescent="0.25">
      <c r="A132" s="99" t="s">
        <v>4</v>
      </c>
      <c r="B132" s="100"/>
      <c r="C132" s="52" t="s">
        <v>69</v>
      </c>
      <c r="D132" s="53"/>
      <c r="E132" s="53"/>
      <c r="F132" s="53"/>
      <c r="G132" s="53"/>
      <c r="H132" s="53"/>
      <c r="I132" s="54"/>
    </row>
    <row r="133" spans="1:10" x14ac:dyDescent="0.2">
      <c r="A133" s="2"/>
    </row>
    <row r="134" spans="1:10" ht="13.5" customHeight="1" x14ac:dyDescent="0.2">
      <c r="A134" s="55" t="s">
        <v>5</v>
      </c>
      <c r="B134" s="23" t="s">
        <v>6</v>
      </c>
      <c r="C134" s="32"/>
      <c r="D134" s="55" t="s">
        <v>9</v>
      </c>
      <c r="E134" s="55" t="s">
        <v>10</v>
      </c>
      <c r="F134" s="55" t="s">
        <v>11</v>
      </c>
      <c r="G134" s="55"/>
      <c r="H134" s="55"/>
      <c r="I134" s="55" t="s">
        <v>12</v>
      </c>
    </row>
    <row r="135" spans="1:10" ht="76.5" x14ac:dyDescent="0.2">
      <c r="A135" s="55"/>
      <c r="B135" s="23" t="s">
        <v>7</v>
      </c>
      <c r="C135" s="32" t="s">
        <v>8</v>
      </c>
      <c r="D135" s="55"/>
      <c r="E135" s="55"/>
      <c r="F135" s="23" t="s">
        <v>13</v>
      </c>
      <c r="G135" s="23" t="s">
        <v>14</v>
      </c>
      <c r="H135" s="23" t="s">
        <v>15</v>
      </c>
      <c r="I135" s="55"/>
    </row>
    <row r="136" spans="1:10" x14ac:dyDescent="0.2">
      <c r="A136" s="23">
        <v>1</v>
      </c>
      <c r="B136" s="23">
        <v>2</v>
      </c>
      <c r="C136" s="23">
        <v>3</v>
      </c>
      <c r="D136" s="23">
        <v>4</v>
      </c>
      <c r="E136" s="23">
        <v>5</v>
      </c>
      <c r="F136" s="23">
        <v>6</v>
      </c>
      <c r="G136" s="23">
        <v>7</v>
      </c>
      <c r="H136" s="23">
        <v>8</v>
      </c>
      <c r="I136" s="23">
        <v>9</v>
      </c>
    </row>
    <row r="137" spans="1:10" ht="62.25" customHeight="1" x14ac:dyDescent="0.2">
      <c r="A137" s="24" t="s">
        <v>18</v>
      </c>
      <c r="B137" s="33" t="s">
        <v>39</v>
      </c>
      <c r="C137" s="34">
        <f>3+3</f>
        <v>6</v>
      </c>
      <c r="D137" s="34">
        <v>6</v>
      </c>
      <c r="E137" s="35">
        <f>25500+25500</f>
        <v>51000</v>
      </c>
      <c r="F137" s="28" t="s">
        <v>32</v>
      </c>
      <c r="G137" s="28" t="s">
        <v>32</v>
      </c>
      <c r="H137" s="28" t="s">
        <v>32</v>
      </c>
      <c r="I137" s="28" t="s">
        <v>32</v>
      </c>
    </row>
    <row r="138" spans="1:10" ht="63.75" x14ac:dyDescent="0.2">
      <c r="A138" s="24" t="s">
        <v>26</v>
      </c>
      <c r="B138" s="33" t="s">
        <v>40</v>
      </c>
      <c r="C138" s="28">
        <f>16+16</f>
        <v>32</v>
      </c>
      <c r="D138" s="28">
        <v>32</v>
      </c>
      <c r="E138" s="26">
        <f>249477.8+249477.8</f>
        <v>498955.6</v>
      </c>
      <c r="F138" s="28" t="s">
        <v>32</v>
      </c>
      <c r="G138" s="28" t="s">
        <v>32</v>
      </c>
      <c r="H138" s="28" t="s">
        <v>32</v>
      </c>
      <c r="I138" s="28" t="s">
        <v>32</v>
      </c>
    </row>
    <row r="139" spans="1:10" ht="63.75" x14ac:dyDescent="0.2">
      <c r="A139" s="24" t="s">
        <v>41</v>
      </c>
      <c r="B139" s="33" t="s">
        <v>42</v>
      </c>
      <c r="C139" s="28">
        <f>3+3</f>
        <v>6</v>
      </c>
      <c r="D139" s="28">
        <v>6</v>
      </c>
      <c r="E139" s="26">
        <f>15620.88+15620.88</f>
        <v>31241.759999999998</v>
      </c>
      <c r="F139" s="28" t="s">
        <v>32</v>
      </c>
      <c r="G139" s="28" t="s">
        <v>32</v>
      </c>
      <c r="H139" s="28" t="s">
        <v>32</v>
      </c>
      <c r="I139" s="28" t="s">
        <v>32</v>
      </c>
      <c r="J139" s="10"/>
    </row>
    <row r="140" spans="1:10" x14ac:dyDescent="0.2">
      <c r="A140" s="6"/>
      <c r="B140" s="18"/>
      <c r="C140" s="14"/>
      <c r="D140" s="14"/>
      <c r="E140" s="17"/>
      <c r="F140" s="15"/>
      <c r="G140" s="15"/>
      <c r="H140" s="14"/>
      <c r="I140" s="14"/>
      <c r="J140" s="10"/>
    </row>
    <row r="141" spans="1:10" x14ac:dyDescent="0.2">
      <c r="A141" s="6"/>
      <c r="B141" s="18"/>
      <c r="C141" s="14"/>
      <c r="D141" s="14"/>
      <c r="E141" s="17"/>
      <c r="F141" s="15"/>
      <c r="G141" s="15"/>
      <c r="H141" s="14"/>
      <c r="I141" s="14"/>
      <c r="J141" s="10"/>
    </row>
    <row r="142" spans="1:10" ht="106.5" customHeight="1" thickBot="1" x14ac:dyDescent="0.25">
      <c r="A142" s="6"/>
      <c r="B142" s="18"/>
      <c r="C142" s="19"/>
      <c r="D142" s="14"/>
      <c r="E142" s="14"/>
      <c r="F142" s="15"/>
      <c r="G142" s="15"/>
      <c r="H142" s="14"/>
      <c r="I142" s="14"/>
      <c r="J142" s="10"/>
    </row>
    <row r="143" spans="1:10" ht="22.5" customHeight="1" thickBot="1" x14ac:dyDescent="0.3">
      <c r="A143" s="97" t="s">
        <v>0</v>
      </c>
      <c r="B143" s="98"/>
      <c r="C143" s="91" t="s">
        <v>53</v>
      </c>
      <c r="D143" s="92"/>
      <c r="E143" s="92"/>
      <c r="F143" s="92"/>
      <c r="G143" s="92"/>
      <c r="H143" s="92"/>
      <c r="I143" s="93"/>
    </row>
    <row r="144" spans="1:10" ht="15.75" customHeight="1" thickBot="1" x14ac:dyDescent="0.25">
      <c r="A144" s="97" t="s">
        <v>1</v>
      </c>
      <c r="B144" s="98"/>
      <c r="C144" s="52" t="s">
        <v>2</v>
      </c>
      <c r="D144" s="53"/>
      <c r="E144" s="53"/>
      <c r="F144" s="53"/>
      <c r="G144" s="53"/>
      <c r="H144" s="53"/>
      <c r="I144" s="54"/>
    </row>
    <row r="145" spans="1:9" ht="15.75" customHeight="1" thickBot="1" x14ac:dyDescent="0.25">
      <c r="A145" s="97" t="s">
        <v>3</v>
      </c>
      <c r="B145" s="98"/>
      <c r="C145" s="49" t="s">
        <v>83</v>
      </c>
      <c r="D145" s="50"/>
      <c r="E145" s="50"/>
      <c r="F145" s="50"/>
      <c r="G145" s="50"/>
      <c r="H145" s="50"/>
      <c r="I145" s="51"/>
    </row>
    <row r="146" spans="1:9" ht="26.25" customHeight="1" thickBot="1" x14ac:dyDescent="0.25">
      <c r="A146" s="97" t="s">
        <v>4</v>
      </c>
      <c r="B146" s="98"/>
      <c r="C146" s="52" t="s">
        <v>70</v>
      </c>
      <c r="D146" s="53"/>
      <c r="E146" s="53"/>
      <c r="F146" s="53"/>
      <c r="G146" s="53"/>
      <c r="H146" s="53"/>
      <c r="I146" s="54"/>
    </row>
    <row r="147" spans="1:9" x14ac:dyDescent="0.2">
      <c r="A147" s="2"/>
    </row>
    <row r="148" spans="1:9" x14ac:dyDescent="0.2">
      <c r="A148" s="55" t="s">
        <v>5</v>
      </c>
      <c r="B148" s="23" t="s">
        <v>6</v>
      </c>
      <c r="C148" s="55" t="s">
        <v>8</v>
      </c>
      <c r="D148" s="55" t="s">
        <v>9</v>
      </c>
      <c r="E148" s="55" t="s">
        <v>10</v>
      </c>
      <c r="F148" s="55" t="s">
        <v>11</v>
      </c>
      <c r="G148" s="55"/>
      <c r="H148" s="55"/>
      <c r="I148" s="55" t="s">
        <v>12</v>
      </c>
    </row>
    <row r="149" spans="1:9" ht="76.5" x14ac:dyDescent="0.2">
      <c r="A149" s="55"/>
      <c r="B149" s="23" t="s">
        <v>7</v>
      </c>
      <c r="C149" s="55"/>
      <c r="D149" s="55"/>
      <c r="E149" s="55"/>
      <c r="F149" s="23" t="s">
        <v>13</v>
      </c>
      <c r="G149" s="23" t="s">
        <v>14</v>
      </c>
      <c r="H149" s="23" t="s">
        <v>15</v>
      </c>
      <c r="I149" s="55"/>
    </row>
    <row r="150" spans="1:9" x14ac:dyDescent="0.2">
      <c r="A150" s="23">
        <v>1</v>
      </c>
      <c r="B150" s="23">
        <v>2</v>
      </c>
      <c r="C150" s="23">
        <v>3</v>
      </c>
      <c r="D150" s="23">
        <v>4</v>
      </c>
      <c r="E150" s="23">
        <v>5</v>
      </c>
      <c r="F150" s="23">
        <v>6</v>
      </c>
      <c r="G150" s="23">
        <v>7</v>
      </c>
      <c r="H150" s="23">
        <v>8</v>
      </c>
      <c r="I150" s="23">
        <v>9</v>
      </c>
    </row>
    <row r="151" spans="1:9" ht="25.5" x14ac:dyDescent="0.2">
      <c r="A151" s="24" t="s">
        <v>26</v>
      </c>
      <c r="B151" s="24" t="s">
        <v>36</v>
      </c>
      <c r="C151" s="28">
        <f>2+2</f>
        <v>4</v>
      </c>
      <c r="D151" s="28">
        <v>4</v>
      </c>
      <c r="E151" s="26">
        <f>8012.56+8012.56</f>
        <v>16025.12</v>
      </c>
      <c r="F151" s="28" t="s">
        <v>32</v>
      </c>
      <c r="G151" s="28" t="s">
        <v>32</v>
      </c>
      <c r="H151" s="28" t="s">
        <v>32</v>
      </c>
      <c r="I151" s="28" t="s">
        <v>32</v>
      </c>
    </row>
    <row r="152" spans="1:9" ht="13.5" thickBot="1" x14ac:dyDescent="0.25">
      <c r="A152" s="6"/>
      <c r="B152" s="6"/>
      <c r="C152" s="14"/>
      <c r="D152" s="14"/>
      <c r="E152" s="17"/>
      <c r="F152" s="15"/>
      <c r="G152" s="15"/>
      <c r="H152" s="14"/>
      <c r="I152" s="14"/>
    </row>
    <row r="153" spans="1:9" ht="30.75" customHeight="1" thickBot="1" x14ac:dyDescent="0.3">
      <c r="A153" s="74" t="s">
        <v>0</v>
      </c>
      <c r="B153" s="75"/>
      <c r="C153" s="91" t="s">
        <v>37</v>
      </c>
      <c r="D153" s="92"/>
      <c r="E153" s="92"/>
      <c r="F153" s="92"/>
      <c r="G153" s="92"/>
      <c r="H153" s="92"/>
      <c r="I153" s="93"/>
    </row>
    <row r="154" spans="1:9" ht="15.75" customHeight="1" thickBot="1" x14ac:dyDescent="0.25">
      <c r="A154" s="74" t="s">
        <v>1</v>
      </c>
      <c r="B154" s="75"/>
      <c r="C154" s="52" t="s">
        <v>2</v>
      </c>
      <c r="D154" s="53"/>
      <c r="E154" s="53"/>
      <c r="F154" s="53"/>
      <c r="G154" s="53"/>
      <c r="H154" s="53"/>
      <c r="I154" s="54"/>
    </row>
    <row r="155" spans="1:9" ht="15.75" customHeight="1" thickBot="1" x14ac:dyDescent="0.25">
      <c r="A155" s="74" t="s">
        <v>3</v>
      </c>
      <c r="B155" s="75"/>
      <c r="C155" s="49" t="s">
        <v>83</v>
      </c>
      <c r="D155" s="50"/>
      <c r="E155" s="50"/>
      <c r="F155" s="50"/>
      <c r="G155" s="50"/>
      <c r="H155" s="50"/>
      <c r="I155" s="51"/>
    </row>
    <row r="156" spans="1:9" ht="27.75" customHeight="1" thickBot="1" x14ac:dyDescent="0.25">
      <c r="A156" s="97" t="s">
        <v>4</v>
      </c>
      <c r="B156" s="98"/>
      <c r="C156" s="52" t="s">
        <v>70</v>
      </c>
      <c r="D156" s="53"/>
      <c r="E156" s="53"/>
      <c r="F156" s="53"/>
      <c r="G156" s="53"/>
      <c r="H156" s="53"/>
      <c r="I156" s="54"/>
    </row>
    <row r="157" spans="1:9" x14ac:dyDescent="0.2">
      <c r="A157" s="2"/>
    </row>
    <row r="158" spans="1:9" x14ac:dyDescent="0.2">
      <c r="A158" s="55" t="s">
        <v>5</v>
      </c>
      <c r="B158" s="23" t="s">
        <v>6</v>
      </c>
      <c r="C158" s="55" t="s">
        <v>8</v>
      </c>
      <c r="D158" s="55" t="s">
        <v>9</v>
      </c>
      <c r="E158" s="55" t="s">
        <v>10</v>
      </c>
      <c r="F158" s="55" t="s">
        <v>11</v>
      </c>
      <c r="G158" s="55"/>
      <c r="H158" s="55"/>
      <c r="I158" s="55" t="s">
        <v>12</v>
      </c>
    </row>
    <row r="159" spans="1:9" ht="76.5" x14ac:dyDescent="0.2">
      <c r="A159" s="55"/>
      <c r="B159" s="23" t="s">
        <v>7</v>
      </c>
      <c r="C159" s="55"/>
      <c r="D159" s="55"/>
      <c r="E159" s="55"/>
      <c r="F159" s="23" t="s">
        <v>13</v>
      </c>
      <c r="G159" s="23" t="s">
        <v>14</v>
      </c>
      <c r="H159" s="23" t="s">
        <v>15</v>
      </c>
      <c r="I159" s="55"/>
    </row>
    <row r="160" spans="1:9" x14ac:dyDescent="0.2">
      <c r="A160" s="23">
        <v>1</v>
      </c>
      <c r="B160" s="23">
        <v>2</v>
      </c>
      <c r="C160" s="23">
        <v>3</v>
      </c>
      <c r="D160" s="23">
        <v>4</v>
      </c>
      <c r="E160" s="23">
        <v>5</v>
      </c>
      <c r="F160" s="23">
        <v>6</v>
      </c>
      <c r="G160" s="23">
        <v>7</v>
      </c>
      <c r="H160" s="23">
        <v>8</v>
      </c>
      <c r="I160" s="23">
        <v>9</v>
      </c>
    </row>
    <row r="161" spans="1:10" ht="25.5" x14ac:dyDescent="0.2">
      <c r="A161" s="24" t="s">
        <v>26</v>
      </c>
      <c r="B161" s="24" t="s">
        <v>36</v>
      </c>
      <c r="C161" s="28">
        <f>4+4</f>
        <v>8</v>
      </c>
      <c r="D161" s="28">
        <v>8</v>
      </c>
      <c r="E161" s="26">
        <f>5121.3+4883.1</f>
        <v>10004.400000000001</v>
      </c>
      <c r="F161" s="28" t="s">
        <v>32</v>
      </c>
      <c r="G161" s="28" t="s">
        <v>32</v>
      </c>
      <c r="H161" s="28" t="s">
        <v>32</v>
      </c>
      <c r="I161" s="28" t="s">
        <v>32</v>
      </c>
    </row>
    <row r="162" spans="1:10" ht="59.25" customHeight="1" thickBot="1" x14ac:dyDescent="0.25">
      <c r="A162" s="6"/>
      <c r="B162" s="6"/>
      <c r="C162" s="14"/>
      <c r="D162" s="14"/>
      <c r="E162" s="17"/>
      <c r="F162" s="15"/>
      <c r="G162" s="15"/>
      <c r="H162" s="14"/>
      <c r="I162" s="14"/>
    </row>
    <row r="163" spans="1:10" ht="30.75" customHeight="1" thickBot="1" x14ac:dyDescent="0.3">
      <c r="A163" s="74" t="s">
        <v>0</v>
      </c>
      <c r="B163" s="75"/>
      <c r="C163" s="91" t="s">
        <v>54</v>
      </c>
      <c r="D163" s="92"/>
      <c r="E163" s="92"/>
      <c r="F163" s="92"/>
      <c r="G163" s="92"/>
      <c r="H163" s="92"/>
      <c r="I163" s="93"/>
    </row>
    <row r="164" spans="1:10" ht="15.75" customHeight="1" thickBot="1" x14ac:dyDescent="0.25">
      <c r="A164" s="74" t="s">
        <v>1</v>
      </c>
      <c r="B164" s="75"/>
      <c r="C164" s="52" t="s">
        <v>2</v>
      </c>
      <c r="D164" s="53"/>
      <c r="E164" s="53"/>
      <c r="F164" s="53"/>
      <c r="G164" s="53"/>
      <c r="H164" s="53"/>
      <c r="I164" s="54"/>
    </row>
    <row r="165" spans="1:10" ht="15.75" customHeight="1" thickBot="1" x14ac:dyDescent="0.25">
      <c r="A165" s="74" t="s">
        <v>3</v>
      </c>
      <c r="B165" s="75"/>
      <c r="C165" s="49" t="s">
        <v>83</v>
      </c>
      <c r="D165" s="50"/>
      <c r="E165" s="50"/>
      <c r="F165" s="50"/>
      <c r="G165" s="50"/>
      <c r="H165" s="50"/>
      <c r="I165" s="51"/>
    </row>
    <row r="166" spans="1:10" ht="36" customHeight="1" thickBot="1" x14ac:dyDescent="0.25">
      <c r="A166" s="97" t="s">
        <v>4</v>
      </c>
      <c r="B166" s="98"/>
      <c r="C166" s="59" t="s">
        <v>70</v>
      </c>
      <c r="D166" s="60"/>
      <c r="E166" s="60"/>
      <c r="F166" s="60"/>
      <c r="G166" s="60"/>
      <c r="H166" s="60"/>
      <c r="I166" s="61"/>
    </row>
    <row r="167" spans="1:10" x14ac:dyDescent="0.2">
      <c r="A167" s="2"/>
    </row>
    <row r="168" spans="1:10" x14ac:dyDescent="0.2">
      <c r="A168" s="55" t="s">
        <v>5</v>
      </c>
      <c r="B168" s="23" t="s">
        <v>6</v>
      </c>
      <c r="C168" s="55" t="s">
        <v>8</v>
      </c>
      <c r="D168" s="55" t="s">
        <v>9</v>
      </c>
      <c r="E168" s="55" t="s">
        <v>10</v>
      </c>
      <c r="F168" s="55" t="s">
        <v>11</v>
      </c>
      <c r="G168" s="55"/>
      <c r="H168" s="55"/>
      <c r="I168" s="55" t="s">
        <v>12</v>
      </c>
    </row>
    <row r="169" spans="1:10" ht="76.5" x14ac:dyDescent="0.2">
      <c r="A169" s="55"/>
      <c r="B169" s="23" t="s">
        <v>7</v>
      </c>
      <c r="C169" s="55"/>
      <c r="D169" s="55"/>
      <c r="E169" s="55"/>
      <c r="F169" s="23" t="s">
        <v>13</v>
      </c>
      <c r="G169" s="23" t="s">
        <v>14</v>
      </c>
      <c r="H169" s="23" t="s">
        <v>15</v>
      </c>
      <c r="I169" s="55"/>
    </row>
    <row r="170" spans="1:10" x14ac:dyDescent="0.2">
      <c r="A170" s="23">
        <v>1</v>
      </c>
      <c r="B170" s="23">
        <v>2</v>
      </c>
      <c r="C170" s="23">
        <v>3</v>
      </c>
      <c r="D170" s="23">
        <v>4</v>
      </c>
      <c r="E170" s="23">
        <v>5</v>
      </c>
      <c r="F170" s="23">
        <v>6</v>
      </c>
      <c r="G170" s="23">
        <v>7</v>
      </c>
      <c r="H170" s="23">
        <v>8</v>
      </c>
      <c r="I170" s="23">
        <v>9</v>
      </c>
    </row>
    <row r="171" spans="1:10" ht="25.5" x14ac:dyDescent="0.2">
      <c r="A171" s="24" t="s">
        <v>26</v>
      </c>
      <c r="B171" s="24" t="s">
        <v>36</v>
      </c>
      <c r="C171" s="28">
        <v>0</v>
      </c>
      <c r="D171" s="28">
        <v>0</v>
      </c>
      <c r="E171" s="26">
        <v>0</v>
      </c>
      <c r="F171" s="28" t="s">
        <v>32</v>
      </c>
      <c r="G171" s="28" t="s">
        <v>32</v>
      </c>
      <c r="H171" s="28" t="s">
        <v>32</v>
      </c>
      <c r="I171" s="28" t="s">
        <v>32</v>
      </c>
    </row>
    <row r="172" spans="1:10" ht="13.5" thickBot="1" x14ac:dyDescent="0.25">
      <c r="A172" s="84"/>
      <c r="B172" s="84"/>
      <c r="C172" s="84"/>
      <c r="D172" s="86"/>
      <c r="E172" s="86"/>
      <c r="F172" s="86"/>
      <c r="G172" s="86"/>
      <c r="H172" s="86"/>
      <c r="I172" s="86"/>
      <c r="J172" s="86"/>
    </row>
    <row r="173" spans="1:10" ht="30.75" customHeight="1" thickBot="1" x14ac:dyDescent="0.3">
      <c r="A173" s="97" t="s">
        <v>0</v>
      </c>
      <c r="B173" s="98"/>
      <c r="C173" s="91" t="s">
        <v>55</v>
      </c>
      <c r="D173" s="92"/>
      <c r="E173" s="92"/>
      <c r="F173" s="92"/>
      <c r="G173" s="92"/>
      <c r="H173" s="92"/>
      <c r="I173" s="93"/>
    </row>
    <row r="174" spans="1:10" ht="15.75" customHeight="1" thickBot="1" x14ac:dyDescent="0.25">
      <c r="A174" s="97" t="s">
        <v>1</v>
      </c>
      <c r="B174" s="98"/>
      <c r="C174" s="52" t="s">
        <v>2</v>
      </c>
      <c r="D174" s="53"/>
      <c r="E174" s="53"/>
      <c r="F174" s="53"/>
      <c r="G174" s="53"/>
      <c r="H174" s="53"/>
      <c r="I174" s="54"/>
    </row>
    <row r="175" spans="1:10" ht="15.75" customHeight="1" thickBot="1" x14ac:dyDescent="0.25">
      <c r="A175" s="97" t="s">
        <v>3</v>
      </c>
      <c r="B175" s="98"/>
      <c r="C175" s="49" t="s">
        <v>83</v>
      </c>
      <c r="D175" s="50"/>
      <c r="E175" s="50"/>
      <c r="F175" s="50"/>
      <c r="G175" s="50"/>
      <c r="H175" s="50"/>
      <c r="I175" s="51"/>
    </row>
    <row r="176" spans="1:10" ht="35.25" customHeight="1" thickBot="1" x14ac:dyDescent="0.25">
      <c r="A176" s="97" t="s">
        <v>4</v>
      </c>
      <c r="B176" s="98"/>
      <c r="C176" s="59" t="s">
        <v>71</v>
      </c>
      <c r="D176" s="60"/>
      <c r="E176" s="60"/>
      <c r="F176" s="60"/>
      <c r="G176" s="60"/>
      <c r="H176" s="60"/>
      <c r="I176" s="61"/>
    </row>
    <row r="177" spans="1:9" x14ac:dyDescent="0.2">
      <c r="A177" s="2"/>
    </row>
    <row r="178" spans="1:9" x14ac:dyDescent="0.2">
      <c r="A178" s="55" t="s">
        <v>5</v>
      </c>
      <c r="B178" s="23" t="s">
        <v>6</v>
      </c>
      <c r="C178" s="55" t="s">
        <v>8</v>
      </c>
      <c r="D178" s="55" t="s">
        <v>9</v>
      </c>
      <c r="E178" s="55" t="s">
        <v>10</v>
      </c>
      <c r="F178" s="55" t="s">
        <v>11</v>
      </c>
      <c r="G178" s="55"/>
      <c r="H178" s="55"/>
      <c r="I178" s="55" t="s">
        <v>12</v>
      </c>
    </row>
    <row r="179" spans="1:9" ht="76.5" x14ac:dyDescent="0.2">
      <c r="A179" s="55"/>
      <c r="B179" s="36" t="s">
        <v>7</v>
      </c>
      <c r="C179" s="55"/>
      <c r="D179" s="55"/>
      <c r="E179" s="55"/>
      <c r="F179" s="23" t="s">
        <v>13</v>
      </c>
      <c r="G179" s="23" t="s">
        <v>14</v>
      </c>
      <c r="H179" s="23" t="s">
        <v>15</v>
      </c>
      <c r="I179" s="55"/>
    </row>
    <row r="180" spans="1:9" x14ac:dyDescent="0.2">
      <c r="A180" s="23">
        <v>1</v>
      </c>
      <c r="B180" s="23">
        <v>2</v>
      </c>
      <c r="C180" s="23">
        <v>3</v>
      </c>
      <c r="D180" s="23">
        <v>4</v>
      </c>
      <c r="E180" s="23">
        <v>5</v>
      </c>
      <c r="F180" s="23">
        <v>6</v>
      </c>
      <c r="G180" s="23">
        <v>7</v>
      </c>
      <c r="H180" s="23">
        <v>8</v>
      </c>
      <c r="I180" s="23">
        <v>9</v>
      </c>
    </row>
    <row r="181" spans="1:9" ht="25.5" x14ac:dyDescent="0.2">
      <c r="A181" s="24" t="s">
        <v>30</v>
      </c>
      <c r="B181" s="24" t="s">
        <v>29</v>
      </c>
      <c r="C181" s="28">
        <f>1</f>
        <v>1</v>
      </c>
      <c r="D181" s="28">
        <v>1</v>
      </c>
      <c r="E181" s="28">
        <f>15082.67</f>
        <v>15082.67</v>
      </c>
      <c r="F181" s="28" t="s">
        <v>32</v>
      </c>
      <c r="G181" s="28" t="s">
        <v>32</v>
      </c>
      <c r="H181" s="28" t="s">
        <v>32</v>
      </c>
      <c r="I181" s="28" t="s">
        <v>32</v>
      </c>
    </row>
    <row r="182" spans="1:9" ht="13.5" thickBot="1" x14ac:dyDescent="0.25">
      <c r="A182" s="16"/>
      <c r="B182" s="6"/>
      <c r="C182" s="14"/>
      <c r="D182" s="14"/>
      <c r="E182" s="14"/>
      <c r="F182" s="15"/>
      <c r="G182" s="15"/>
      <c r="H182" s="14"/>
      <c r="I182" s="4"/>
    </row>
    <row r="183" spans="1:9" ht="47.25" customHeight="1" thickBot="1" x14ac:dyDescent="0.3">
      <c r="A183" s="97" t="s">
        <v>0</v>
      </c>
      <c r="B183" s="98"/>
      <c r="C183" s="91" t="s">
        <v>56</v>
      </c>
      <c r="D183" s="92"/>
      <c r="E183" s="92"/>
      <c r="F183" s="92"/>
      <c r="G183" s="92"/>
      <c r="H183" s="92"/>
      <c r="I183" s="93"/>
    </row>
    <row r="184" spans="1:9" ht="15.75" customHeight="1" thickBot="1" x14ac:dyDescent="0.25">
      <c r="A184" s="97" t="s">
        <v>1</v>
      </c>
      <c r="B184" s="98"/>
      <c r="C184" s="52" t="s">
        <v>2</v>
      </c>
      <c r="D184" s="53"/>
      <c r="E184" s="53"/>
      <c r="F184" s="53"/>
      <c r="G184" s="53"/>
      <c r="H184" s="53"/>
      <c r="I184" s="54"/>
    </row>
    <row r="185" spans="1:9" ht="15.75" customHeight="1" thickBot="1" x14ac:dyDescent="0.25">
      <c r="A185" s="97" t="s">
        <v>3</v>
      </c>
      <c r="B185" s="98"/>
      <c r="C185" s="49" t="s">
        <v>83</v>
      </c>
      <c r="D185" s="50"/>
      <c r="E185" s="50"/>
      <c r="F185" s="50"/>
      <c r="G185" s="50"/>
      <c r="H185" s="50"/>
      <c r="I185" s="51"/>
    </row>
    <row r="186" spans="1:9" ht="26.25" customHeight="1" thickBot="1" x14ac:dyDescent="0.25">
      <c r="A186" s="97" t="s">
        <v>4</v>
      </c>
      <c r="B186" s="98"/>
      <c r="C186" s="59" t="s">
        <v>72</v>
      </c>
      <c r="D186" s="60"/>
      <c r="E186" s="60"/>
      <c r="F186" s="60"/>
      <c r="G186" s="60"/>
      <c r="H186" s="60"/>
      <c r="I186" s="61"/>
    </row>
    <row r="187" spans="1:9" x14ac:dyDescent="0.2">
      <c r="A187" s="2"/>
    </row>
    <row r="188" spans="1:9" x14ac:dyDescent="0.2">
      <c r="A188" s="55" t="s">
        <v>5</v>
      </c>
      <c r="B188" s="23" t="s">
        <v>6</v>
      </c>
      <c r="C188" s="55" t="s">
        <v>8</v>
      </c>
      <c r="D188" s="55" t="s">
        <v>9</v>
      </c>
      <c r="E188" s="55" t="s">
        <v>10</v>
      </c>
      <c r="F188" s="55" t="s">
        <v>11</v>
      </c>
      <c r="G188" s="55"/>
      <c r="H188" s="55"/>
      <c r="I188" s="55" t="s">
        <v>12</v>
      </c>
    </row>
    <row r="189" spans="1:9" ht="76.5" x14ac:dyDescent="0.2">
      <c r="A189" s="55"/>
      <c r="B189" s="23" t="s">
        <v>7</v>
      </c>
      <c r="C189" s="55"/>
      <c r="D189" s="55"/>
      <c r="E189" s="55"/>
      <c r="F189" s="23" t="s">
        <v>13</v>
      </c>
      <c r="G189" s="23" t="s">
        <v>14</v>
      </c>
      <c r="H189" s="23" t="s">
        <v>15</v>
      </c>
      <c r="I189" s="55"/>
    </row>
    <row r="190" spans="1:9" x14ac:dyDescent="0.2">
      <c r="A190" s="23">
        <v>1</v>
      </c>
      <c r="B190" s="23">
        <v>2</v>
      </c>
      <c r="C190" s="23">
        <v>3</v>
      </c>
      <c r="D190" s="23">
        <v>4</v>
      </c>
      <c r="E190" s="23">
        <v>5</v>
      </c>
      <c r="F190" s="23">
        <v>6</v>
      </c>
      <c r="G190" s="23">
        <v>7</v>
      </c>
      <c r="H190" s="23">
        <v>8</v>
      </c>
      <c r="I190" s="23">
        <v>9</v>
      </c>
    </row>
    <row r="191" spans="1:9" ht="41.25" customHeight="1" x14ac:dyDescent="0.2">
      <c r="A191" s="24" t="s">
        <v>18</v>
      </c>
      <c r="B191" s="24" t="s">
        <v>19</v>
      </c>
      <c r="C191" s="25">
        <v>0</v>
      </c>
      <c r="D191" s="25">
        <v>0</v>
      </c>
      <c r="E191" s="26">
        <v>0</v>
      </c>
      <c r="F191" s="28" t="s">
        <v>32</v>
      </c>
      <c r="G191" s="28" t="s">
        <v>32</v>
      </c>
      <c r="H191" s="28" t="s">
        <v>32</v>
      </c>
      <c r="I191" s="28" t="s">
        <v>32</v>
      </c>
    </row>
    <row r="192" spans="1:9" ht="40.5" customHeight="1" x14ac:dyDescent="0.2">
      <c r="A192" s="24" t="s">
        <v>20</v>
      </c>
      <c r="B192" s="24" t="s">
        <v>19</v>
      </c>
      <c r="C192" s="25">
        <v>0</v>
      </c>
      <c r="D192" s="25">
        <v>0</v>
      </c>
      <c r="E192" s="26">
        <v>0</v>
      </c>
      <c r="F192" s="28" t="s">
        <v>32</v>
      </c>
      <c r="G192" s="28" t="s">
        <v>32</v>
      </c>
      <c r="H192" s="28" t="s">
        <v>32</v>
      </c>
      <c r="I192" s="28" t="s">
        <v>32</v>
      </c>
    </row>
    <row r="193" spans="1:9" ht="25.5" x14ac:dyDescent="0.2">
      <c r="A193" s="24" t="s">
        <v>26</v>
      </c>
      <c r="B193" s="24" t="s">
        <v>36</v>
      </c>
      <c r="C193" s="28">
        <v>0</v>
      </c>
      <c r="D193" s="28">
        <v>0</v>
      </c>
      <c r="E193" s="26">
        <v>0</v>
      </c>
      <c r="F193" s="28" t="s">
        <v>32</v>
      </c>
      <c r="G193" s="28" t="s">
        <v>32</v>
      </c>
      <c r="H193" s="28" t="s">
        <v>32</v>
      </c>
      <c r="I193" s="28" t="s">
        <v>32</v>
      </c>
    </row>
    <row r="194" spans="1:9" ht="25.5" x14ac:dyDescent="0.2">
      <c r="A194" s="24" t="s">
        <v>28</v>
      </c>
      <c r="B194" s="24" t="s">
        <v>48</v>
      </c>
      <c r="C194" s="28">
        <v>0</v>
      </c>
      <c r="D194" s="28">
        <v>0</v>
      </c>
      <c r="E194" s="26">
        <v>0</v>
      </c>
      <c r="F194" s="28" t="s">
        <v>32</v>
      </c>
      <c r="G194" s="28" t="s">
        <v>32</v>
      </c>
      <c r="H194" s="28" t="s">
        <v>32</v>
      </c>
      <c r="I194" s="28" t="s">
        <v>32</v>
      </c>
    </row>
    <row r="195" spans="1:9" ht="177" customHeight="1" thickBot="1" x14ac:dyDescent="0.25">
      <c r="A195" s="6"/>
      <c r="B195" s="6"/>
      <c r="C195" s="14"/>
      <c r="D195" s="14"/>
      <c r="E195" s="17"/>
      <c r="F195" s="15"/>
      <c r="G195" s="15"/>
      <c r="H195" s="14"/>
      <c r="I195" s="14"/>
    </row>
    <row r="196" spans="1:9" ht="18" customHeight="1" thickBot="1" x14ac:dyDescent="0.3">
      <c r="A196" s="97" t="s">
        <v>0</v>
      </c>
      <c r="B196" s="98"/>
      <c r="C196" s="91" t="s">
        <v>57</v>
      </c>
      <c r="D196" s="92"/>
      <c r="E196" s="92"/>
      <c r="F196" s="92"/>
      <c r="G196" s="92"/>
      <c r="H196" s="92"/>
      <c r="I196" s="93"/>
    </row>
    <row r="197" spans="1:9" ht="15.75" customHeight="1" thickBot="1" x14ac:dyDescent="0.25">
      <c r="A197" s="97" t="s">
        <v>1</v>
      </c>
      <c r="B197" s="98"/>
      <c r="C197" s="52" t="s">
        <v>2</v>
      </c>
      <c r="D197" s="53"/>
      <c r="E197" s="53"/>
      <c r="F197" s="53"/>
      <c r="G197" s="53"/>
      <c r="H197" s="53"/>
      <c r="I197" s="54"/>
    </row>
    <row r="198" spans="1:9" ht="15.75" customHeight="1" thickBot="1" x14ac:dyDescent="0.25">
      <c r="A198" s="97" t="s">
        <v>3</v>
      </c>
      <c r="B198" s="98"/>
      <c r="C198" s="49" t="s">
        <v>83</v>
      </c>
      <c r="D198" s="50"/>
      <c r="E198" s="50"/>
      <c r="F198" s="50"/>
      <c r="G198" s="50"/>
      <c r="H198" s="50"/>
      <c r="I198" s="51"/>
    </row>
    <row r="199" spans="1:9" ht="26.25" customHeight="1" thickBot="1" x14ac:dyDescent="0.25">
      <c r="A199" s="97" t="s">
        <v>4</v>
      </c>
      <c r="B199" s="98"/>
      <c r="C199" s="52" t="s">
        <v>73</v>
      </c>
      <c r="D199" s="53"/>
      <c r="E199" s="53"/>
      <c r="F199" s="53"/>
      <c r="G199" s="53"/>
      <c r="H199" s="53"/>
      <c r="I199" s="54"/>
    </row>
    <row r="200" spans="1:9" x14ac:dyDescent="0.2">
      <c r="A200" s="2"/>
    </row>
    <row r="201" spans="1:9" x14ac:dyDescent="0.2">
      <c r="A201" s="55" t="s">
        <v>5</v>
      </c>
      <c r="B201" s="23" t="s">
        <v>6</v>
      </c>
      <c r="C201" s="55" t="s">
        <v>8</v>
      </c>
      <c r="D201" s="55" t="s">
        <v>9</v>
      </c>
      <c r="E201" s="55" t="s">
        <v>10</v>
      </c>
      <c r="F201" s="55" t="s">
        <v>11</v>
      </c>
      <c r="G201" s="55"/>
      <c r="H201" s="55"/>
      <c r="I201" s="55" t="s">
        <v>12</v>
      </c>
    </row>
    <row r="202" spans="1:9" ht="77.25" customHeight="1" x14ac:dyDescent="0.2">
      <c r="A202" s="55"/>
      <c r="B202" s="23" t="s">
        <v>7</v>
      </c>
      <c r="C202" s="55"/>
      <c r="D202" s="55"/>
      <c r="E202" s="55"/>
      <c r="F202" s="23" t="s">
        <v>13</v>
      </c>
      <c r="G202" s="23" t="s">
        <v>14</v>
      </c>
      <c r="H202" s="23" t="s">
        <v>15</v>
      </c>
      <c r="I202" s="55"/>
    </row>
    <row r="203" spans="1:9" x14ac:dyDescent="0.2">
      <c r="A203" s="23">
        <v>1</v>
      </c>
      <c r="B203" s="23">
        <v>2</v>
      </c>
      <c r="C203" s="23">
        <v>3</v>
      </c>
      <c r="D203" s="23">
        <v>4</v>
      </c>
      <c r="E203" s="23">
        <v>5</v>
      </c>
      <c r="F203" s="23">
        <v>6</v>
      </c>
      <c r="G203" s="23">
        <v>7</v>
      </c>
      <c r="H203" s="23">
        <v>8</v>
      </c>
      <c r="I203" s="23">
        <v>9</v>
      </c>
    </row>
    <row r="204" spans="1:9" ht="76.5" x14ac:dyDescent="0.2">
      <c r="A204" s="24" t="s">
        <v>16</v>
      </c>
      <c r="B204" s="24" t="s">
        <v>58</v>
      </c>
      <c r="C204" s="28">
        <f>1+1+1+1+1+1</f>
        <v>6</v>
      </c>
      <c r="D204" s="28">
        <v>6</v>
      </c>
      <c r="E204" s="26">
        <f>9846.67+21100+21100+21100+21100+21100</f>
        <v>115346.67</v>
      </c>
      <c r="F204" s="28" t="s">
        <v>32</v>
      </c>
      <c r="G204" s="28" t="s">
        <v>32</v>
      </c>
      <c r="H204" s="28" t="s">
        <v>32</v>
      </c>
      <c r="I204" s="28" t="s">
        <v>32</v>
      </c>
    </row>
    <row r="205" spans="1:9" ht="103.5" customHeight="1" x14ac:dyDescent="0.2">
      <c r="A205" s="24" t="s">
        <v>20</v>
      </c>
      <c r="B205" s="24" t="s">
        <v>59</v>
      </c>
      <c r="C205" s="25">
        <f>1+1+1+1+1+1</f>
        <v>6</v>
      </c>
      <c r="D205" s="25">
        <v>6</v>
      </c>
      <c r="E205" s="26">
        <f>9333.33+20000+20000+20000+20000+20000</f>
        <v>109333.33</v>
      </c>
      <c r="F205" s="28" t="s">
        <v>32</v>
      </c>
      <c r="G205" s="28" t="s">
        <v>32</v>
      </c>
      <c r="H205" s="28" t="s">
        <v>32</v>
      </c>
      <c r="I205" s="28" t="s">
        <v>32</v>
      </c>
    </row>
    <row r="206" spans="1:9" ht="69.75" customHeight="1" x14ac:dyDescent="0.2">
      <c r="A206" s="24" t="s">
        <v>18</v>
      </c>
      <c r="B206" s="33" t="s">
        <v>60</v>
      </c>
      <c r="C206" s="25">
        <f>2+2+2+2+2+2</f>
        <v>12</v>
      </c>
      <c r="D206" s="25">
        <v>12</v>
      </c>
      <c r="E206" s="26">
        <f>17640+37800+37800+37800+37800+37800</f>
        <v>206640</v>
      </c>
      <c r="F206" s="28" t="s">
        <v>32</v>
      </c>
      <c r="G206" s="28" t="s">
        <v>32</v>
      </c>
      <c r="H206" s="28" t="s">
        <v>32</v>
      </c>
      <c r="I206" s="28" t="s">
        <v>32</v>
      </c>
    </row>
    <row r="207" spans="1:9" ht="105.75" customHeight="1" x14ac:dyDescent="0.2">
      <c r="A207" s="24" t="s">
        <v>78</v>
      </c>
      <c r="B207" s="37" t="s">
        <v>79</v>
      </c>
      <c r="C207" s="38">
        <v>29</v>
      </c>
      <c r="D207" s="38">
        <v>29</v>
      </c>
      <c r="E207" s="39">
        <v>548100</v>
      </c>
      <c r="F207" s="28" t="s">
        <v>32</v>
      </c>
      <c r="G207" s="28" t="s">
        <v>32</v>
      </c>
      <c r="H207" s="28" t="s">
        <v>32</v>
      </c>
      <c r="I207" s="28" t="s">
        <v>32</v>
      </c>
    </row>
    <row r="208" spans="1:9" ht="133.5" customHeight="1" x14ac:dyDescent="0.2">
      <c r="A208" s="24" t="s">
        <v>80</v>
      </c>
      <c r="B208" s="37" t="s">
        <v>81</v>
      </c>
      <c r="C208" s="38">
        <v>29</v>
      </c>
      <c r="D208" s="38">
        <v>29</v>
      </c>
      <c r="E208" s="39">
        <v>545200</v>
      </c>
      <c r="F208" s="28" t="s">
        <v>32</v>
      </c>
      <c r="G208" s="28" t="s">
        <v>32</v>
      </c>
      <c r="H208" s="28" t="s">
        <v>32</v>
      </c>
      <c r="I208" s="28" t="s">
        <v>32</v>
      </c>
    </row>
    <row r="209" spans="1:10" ht="133.5" customHeight="1" x14ac:dyDescent="0.2">
      <c r="A209" s="6"/>
      <c r="B209" s="22"/>
      <c r="C209" s="40"/>
      <c r="D209" s="40"/>
      <c r="E209" s="41"/>
      <c r="F209" s="42"/>
      <c r="G209" s="42"/>
      <c r="H209" s="43"/>
      <c r="I209" s="42"/>
    </row>
    <row r="210" spans="1:10" ht="133.5" customHeight="1" thickBot="1" x14ac:dyDescent="0.25">
      <c r="A210" s="6"/>
      <c r="B210" s="22"/>
      <c r="C210" s="40"/>
      <c r="D210" s="40"/>
      <c r="E210" s="41"/>
      <c r="F210" s="42"/>
      <c r="G210" s="42"/>
      <c r="H210" s="43"/>
      <c r="I210" s="42"/>
    </row>
    <row r="211" spans="1:10" ht="35.25" customHeight="1" thickBot="1" x14ac:dyDescent="0.3">
      <c r="A211" s="97" t="s">
        <v>0</v>
      </c>
      <c r="B211" s="98"/>
      <c r="C211" s="91" t="s">
        <v>82</v>
      </c>
      <c r="D211" s="92"/>
      <c r="E211" s="92"/>
      <c r="F211" s="92"/>
      <c r="G211" s="92"/>
      <c r="H211" s="92"/>
      <c r="I211" s="93"/>
    </row>
    <row r="212" spans="1:10" ht="15.75" customHeight="1" thickBot="1" x14ac:dyDescent="0.25">
      <c r="A212" s="105" t="s">
        <v>1</v>
      </c>
      <c r="B212" s="106"/>
      <c r="C212" s="63" t="s">
        <v>2</v>
      </c>
      <c r="D212" s="64"/>
      <c r="E212" s="64"/>
      <c r="F212" s="64"/>
      <c r="G212" s="64"/>
      <c r="H212" s="64"/>
      <c r="I212" s="65"/>
    </row>
    <row r="213" spans="1:10" ht="15.75" customHeight="1" thickBot="1" x14ac:dyDescent="0.25">
      <c r="A213" s="105" t="s">
        <v>3</v>
      </c>
      <c r="B213" s="106"/>
      <c r="C213" s="68" t="s">
        <v>83</v>
      </c>
      <c r="D213" s="69"/>
      <c r="E213" s="69"/>
      <c r="F213" s="69"/>
      <c r="G213" s="69"/>
      <c r="H213" s="69"/>
      <c r="I213" s="70"/>
    </row>
    <row r="214" spans="1:10" ht="26.25" customHeight="1" thickBot="1" x14ac:dyDescent="0.25">
      <c r="A214" s="97" t="s">
        <v>4</v>
      </c>
      <c r="B214" s="98"/>
      <c r="C214" s="52" t="s">
        <v>74</v>
      </c>
      <c r="D214" s="53"/>
      <c r="E214" s="53"/>
      <c r="F214" s="53"/>
      <c r="G214" s="53"/>
      <c r="H214" s="53"/>
      <c r="I214" s="54"/>
    </row>
    <row r="215" spans="1:10" x14ac:dyDescent="0.2">
      <c r="A215" s="2"/>
    </row>
    <row r="216" spans="1:10" x14ac:dyDescent="0.2">
      <c r="A216" s="55" t="s">
        <v>5</v>
      </c>
      <c r="B216" s="23" t="s">
        <v>6</v>
      </c>
      <c r="C216" s="55" t="s">
        <v>8</v>
      </c>
      <c r="D216" s="55" t="s">
        <v>9</v>
      </c>
      <c r="E216" s="55" t="s">
        <v>10</v>
      </c>
      <c r="F216" s="55" t="s">
        <v>11</v>
      </c>
      <c r="G216" s="55"/>
      <c r="H216" s="55"/>
      <c r="I216" s="55" t="s">
        <v>12</v>
      </c>
    </row>
    <row r="217" spans="1:10" ht="77.25" customHeight="1" x14ac:dyDescent="0.2">
      <c r="A217" s="55"/>
      <c r="B217" s="23" t="s">
        <v>7</v>
      </c>
      <c r="C217" s="55"/>
      <c r="D217" s="55"/>
      <c r="E217" s="55"/>
      <c r="F217" s="23" t="s">
        <v>13</v>
      </c>
      <c r="G217" s="23" t="s">
        <v>14</v>
      </c>
      <c r="H217" s="23" t="s">
        <v>15</v>
      </c>
      <c r="I217" s="55"/>
    </row>
    <row r="218" spans="1:10" x14ac:dyDescent="0.2">
      <c r="A218" s="23">
        <v>1</v>
      </c>
      <c r="B218" s="23">
        <v>2</v>
      </c>
      <c r="C218" s="23">
        <v>3</v>
      </c>
      <c r="D218" s="23">
        <v>4</v>
      </c>
      <c r="E218" s="23">
        <v>5</v>
      </c>
      <c r="F218" s="23">
        <v>6</v>
      </c>
      <c r="G218" s="23">
        <v>7</v>
      </c>
      <c r="H218" s="23">
        <v>8</v>
      </c>
      <c r="I218" s="23">
        <v>9</v>
      </c>
    </row>
    <row r="219" spans="1:10" ht="135.75" customHeight="1" x14ac:dyDescent="0.2">
      <c r="A219" s="24" t="s">
        <v>18</v>
      </c>
      <c r="B219" s="33" t="s">
        <v>63</v>
      </c>
      <c r="C219" s="25">
        <f>1+1</f>
        <v>2</v>
      </c>
      <c r="D219" s="25">
        <v>2</v>
      </c>
      <c r="E219" s="26">
        <f>19000+19000</f>
        <v>38000</v>
      </c>
      <c r="F219" s="28" t="s">
        <v>32</v>
      </c>
      <c r="G219" s="28" t="s">
        <v>32</v>
      </c>
      <c r="H219" s="28" t="s">
        <v>32</v>
      </c>
      <c r="I219" s="28" t="s">
        <v>32</v>
      </c>
    </row>
    <row r="220" spans="1:10" ht="51" x14ac:dyDescent="0.2">
      <c r="A220" s="24" t="s">
        <v>30</v>
      </c>
      <c r="B220" s="24" t="s">
        <v>77</v>
      </c>
      <c r="C220" s="28">
        <f>1+1+1</f>
        <v>3</v>
      </c>
      <c r="D220" s="28">
        <v>3</v>
      </c>
      <c r="E220" s="26">
        <f>16700+16700+16700</f>
        <v>50100</v>
      </c>
      <c r="F220" s="28" t="s">
        <v>32</v>
      </c>
      <c r="G220" s="28" t="s">
        <v>32</v>
      </c>
      <c r="H220" s="28" t="s">
        <v>32</v>
      </c>
      <c r="I220" s="28" t="s">
        <v>32</v>
      </c>
    </row>
    <row r="221" spans="1:10" ht="28.5" customHeight="1" x14ac:dyDescent="0.2">
      <c r="A221" s="85" t="s">
        <v>84</v>
      </c>
      <c r="B221" s="85"/>
      <c r="C221" s="85"/>
      <c r="D221" s="85" t="s">
        <v>85</v>
      </c>
      <c r="E221" s="85"/>
      <c r="F221" s="85"/>
      <c r="G221" s="85"/>
      <c r="H221" s="85"/>
      <c r="I221" s="85"/>
      <c r="J221" s="85"/>
    </row>
    <row r="222" spans="1:10" x14ac:dyDescent="0.2">
      <c r="A222" s="103"/>
      <c r="B222" s="103"/>
      <c r="C222" s="103"/>
      <c r="D222" s="104" t="s">
        <v>43</v>
      </c>
      <c r="E222" s="104"/>
      <c r="F222" s="104"/>
      <c r="G222" s="104"/>
      <c r="H222" s="104"/>
      <c r="I222" s="104"/>
      <c r="J222" s="104"/>
    </row>
    <row r="223" spans="1:10" x14ac:dyDescent="0.2">
      <c r="A223" s="7" t="s">
        <v>44</v>
      </c>
      <c r="B223" s="7"/>
      <c r="C223" s="7"/>
    </row>
    <row r="224" spans="1:10" ht="15" x14ac:dyDescent="0.25">
      <c r="A224" s="94" t="s">
        <v>45</v>
      </c>
      <c r="B224" s="94"/>
      <c r="C224" s="101" t="s">
        <v>49</v>
      </c>
      <c r="D224" s="102"/>
      <c r="E224" s="102"/>
      <c r="F224" s="102"/>
      <c r="G224" s="102"/>
      <c r="H224" s="102"/>
      <c r="I224" s="102"/>
    </row>
    <row r="225" spans="1:9" s="8" customFormat="1" ht="16.5" customHeight="1" x14ac:dyDescent="0.25">
      <c r="A225" s="95"/>
      <c r="B225" s="96"/>
      <c r="C225" s="96"/>
      <c r="D225" s="96"/>
      <c r="E225" s="96"/>
      <c r="F225" s="96"/>
      <c r="G225" s="96"/>
      <c r="H225" s="96"/>
      <c r="I225" s="96"/>
    </row>
    <row r="226" spans="1:9" ht="15.75" customHeight="1" x14ac:dyDescent="0.2">
      <c r="A226" s="9"/>
    </row>
    <row r="227" spans="1:9" x14ac:dyDescent="0.2">
      <c r="A227" s="2"/>
    </row>
  </sheetData>
  <mergeCells count="250">
    <mergeCell ref="A211:B211"/>
    <mergeCell ref="C211:I211"/>
    <mergeCell ref="C214:I214"/>
    <mergeCell ref="A216:A217"/>
    <mergeCell ref="C216:C217"/>
    <mergeCell ref="D216:D217"/>
    <mergeCell ref="E216:E217"/>
    <mergeCell ref="F216:H216"/>
    <mergeCell ref="I216:I217"/>
    <mergeCell ref="A214:B214"/>
    <mergeCell ref="A72:B72"/>
    <mergeCell ref="C72:I72"/>
    <mergeCell ref="A73:B73"/>
    <mergeCell ref="C73:I73"/>
    <mergeCell ref="A74:B74"/>
    <mergeCell ref="C74:I74"/>
    <mergeCell ref="A75:B75"/>
    <mergeCell ref="C75:I75"/>
    <mergeCell ref="A77:A78"/>
    <mergeCell ref="C77:C78"/>
    <mergeCell ref="D77:D78"/>
    <mergeCell ref="E77:E78"/>
    <mergeCell ref="F77:H77"/>
    <mergeCell ref="I77:I78"/>
    <mergeCell ref="D188:D189"/>
    <mergeCell ref="E188:E189"/>
    <mergeCell ref="F188:H188"/>
    <mergeCell ref="C224:I224"/>
    <mergeCell ref="A196:B196"/>
    <mergeCell ref="C196:I196"/>
    <mergeCell ref="A197:B197"/>
    <mergeCell ref="C197:I197"/>
    <mergeCell ref="A198:B198"/>
    <mergeCell ref="C198:I198"/>
    <mergeCell ref="A199:B199"/>
    <mergeCell ref="C199:I199"/>
    <mergeCell ref="A201:A202"/>
    <mergeCell ref="C201:C202"/>
    <mergeCell ref="D201:D202"/>
    <mergeCell ref="E201:E202"/>
    <mergeCell ref="F201:H201"/>
    <mergeCell ref="I201:I202"/>
    <mergeCell ref="A222:C222"/>
    <mergeCell ref="D222:J222"/>
    <mergeCell ref="A212:B212"/>
    <mergeCell ref="C212:I212"/>
    <mergeCell ref="A213:B213"/>
    <mergeCell ref="C213:I213"/>
    <mergeCell ref="I188:I189"/>
    <mergeCell ref="A163:B163"/>
    <mergeCell ref="C163:I163"/>
    <mergeCell ref="A164:B164"/>
    <mergeCell ref="C164:I164"/>
    <mergeCell ref="A165:B165"/>
    <mergeCell ref="C165:I165"/>
    <mergeCell ref="A166:B166"/>
    <mergeCell ref="C166:I166"/>
    <mergeCell ref="A168:A169"/>
    <mergeCell ref="C168:C169"/>
    <mergeCell ref="D168:D169"/>
    <mergeCell ref="E168:E169"/>
    <mergeCell ref="F168:H168"/>
    <mergeCell ref="I168:I169"/>
    <mergeCell ref="C174:I174"/>
    <mergeCell ref="C175:I175"/>
    <mergeCell ref="C176:I176"/>
    <mergeCell ref="A174:B174"/>
    <mergeCell ref="A175:B175"/>
    <mergeCell ref="A176:B176"/>
    <mergeCell ref="A186:B186"/>
    <mergeCell ref="C186:I186"/>
    <mergeCell ref="A188:A189"/>
    <mergeCell ref="C146:I146"/>
    <mergeCell ref="A143:B143"/>
    <mergeCell ref="A144:B144"/>
    <mergeCell ref="A145:B145"/>
    <mergeCell ref="A146:B146"/>
    <mergeCell ref="A183:B183"/>
    <mergeCell ref="C183:I183"/>
    <mergeCell ref="A131:B131"/>
    <mergeCell ref="C131:I131"/>
    <mergeCell ref="A132:B132"/>
    <mergeCell ref="C132:I132"/>
    <mergeCell ref="A158:A159"/>
    <mergeCell ref="C158:C159"/>
    <mergeCell ref="D158:D159"/>
    <mergeCell ref="E158:E159"/>
    <mergeCell ref="F158:H158"/>
    <mergeCell ref="I158:I159"/>
    <mergeCell ref="A148:A149"/>
    <mergeCell ref="C148:C149"/>
    <mergeCell ref="D148:D149"/>
    <mergeCell ref="E148:E149"/>
    <mergeCell ref="F148:H148"/>
    <mergeCell ref="I148:I149"/>
    <mergeCell ref="C129:I129"/>
    <mergeCell ref="A130:B130"/>
    <mergeCell ref="C130:I130"/>
    <mergeCell ref="A129:B129"/>
    <mergeCell ref="A224:B224"/>
    <mergeCell ref="A225:I225"/>
    <mergeCell ref="C153:I153"/>
    <mergeCell ref="C154:I154"/>
    <mergeCell ref="C155:I155"/>
    <mergeCell ref="C156:I156"/>
    <mergeCell ref="A153:B153"/>
    <mergeCell ref="A154:B154"/>
    <mergeCell ref="A155:B155"/>
    <mergeCell ref="A156:B156"/>
    <mergeCell ref="C173:I173"/>
    <mergeCell ref="A173:B173"/>
    <mergeCell ref="A178:A179"/>
    <mergeCell ref="C178:C179"/>
    <mergeCell ref="D178:D179"/>
    <mergeCell ref="E178:E179"/>
    <mergeCell ref="A184:B184"/>
    <mergeCell ref="C184:I184"/>
    <mergeCell ref="A185:B185"/>
    <mergeCell ref="C185:I185"/>
    <mergeCell ref="C188:C189"/>
    <mergeCell ref="F178:H178"/>
    <mergeCell ref="I178:I179"/>
    <mergeCell ref="A62:B62"/>
    <mergeCell ref="C62:I62"/>
    <mergeCell ref="A63:B63"/>
    <mergeCell ref="C63:I63"/>
    <mergeCell ref="A64:B64"/>
    <mergeCell ref="C64:I64"/>
    <mergeCell ref="C143:I143"/>
    <mergeCell ref="C144:I144"/>
    <mergeCell ref="C145:I145"/>
    <mergeCell ref="F105:H105"/>
    <mergeCell ref="A118:A119"/>
    <mergeCell ref="C118:C119"/>
    <mergeCell ref="D118:D119"/>
    <mergeCell ref="E118:E119"/>
    <mergeCell ref="F118:H118"/>
    <mergeCell ref="I118:I119"/>
    <mergeCell ref="A67:A68"/>
    <mergeCell ref="C67:C68"/>
    <mergeCell ref="D67:D68"/>
    <mergeCell ref="E67:E68"/>
    <mergeCell ref="F67:H67"/>
    <mergeCell ref="I67:I68"/>
    <mergeCell ref="A48:B48"/>
    <mergeCell ref="C48:I48"/>
    <mergeCell ref="A49:B49"/>
    <mergeCell ref="C49:I49"/>
    <mergeCell ref="A50:B50"/>
    <mergeCell ref="C50:I50"/>
    <mergeCell ref="A51:B51"/>
    <mergeCell ref="C51:I51"/>
    <mergeCell ref="A53:A54"/>
    <mergeCell ref="C53:C54"/>
    <mergeCell ref="D53:D54"/>
    <mergeCell ref="E53:E54"/>
    <mergeCell ref="F53:H53"/>
    <mergeCell ref="I53:I54"/>
    <mergeCell ref="A65:B65"/>
    <mergeCell ref="C65:I65"/>
    <mergeCell ref="B53:B54"/>
    <mergeCell ref="A1:I1"/>
    <mergeCell ref="C2:I2"/>
    <mergeCell ref="C3:I3"/>
    <mergeCell ref="A172:C172"/>
    <mergeCell ref="A221:C221"/>
    <mergeCell ref="D172:J172"/>
    <mergeCell ref="D221:J221"/>
    <mergeCell ref="A134:A135"/>
    <mergeCell ref="D134:D135"/>
    <mergeCell ref="E134:E135"/>
    <mergeCell ref="F134:H134"/>
    <mergeCell ref="I134:I135"/>
    <mergeCell ref="A18:B18"/>
    <mergeCell ref="C18:I18"/>
    <mergeCell ref="A19:B19"/>
    <mergeCell ref="C19:I19"/>
    <mergeCell ref="A20:B20"/>
    <mergeCell ref="C20:I20"/>
    <mergeCell ref="C4:I4"/>
    <mergeCell ref="C5:I5"/>
    <mergeCell ref="A2:B2"/>
    <mergeCell ref="A3:B3"/>
    <mergeCell ref="D39:D40"/>
    <mergeCell ref="E39:E40"/>
    <mergeCell ref="F39:H39"/>
    <mergeCell ref="I39:I40"/>
    <mergeCell ref="A4:B4"/>
    <mergeCell ref="A5:B5"/>
    <mergeCell ref="A7:A8"/>
    <mergeCell ref="C7:C8"/>
    <mergeCell ref="D7:D8"/>
    <mergeCell ref="E7:E8"/>
    <mergeCell ref="F7:H7"/>
    <mergeCell ref="I7:I8"/>
    <mergeCell ref="A21:B21"/>
    <mergeCell ref="C21:I21"/>
    <mergeCell ref="B7:B8"/>
    <mergeCell ref="B39:B40"/>
    <mergeCell ref="A116:B116"/>
    <mergeCell ref="C116:I116"/>
    <mergeCell ref="A113:B113"/>
    <mergeCell ref="C113:I113"/>
    <mergeCell ref="A114:B114"/>
    <mergeCell ref="C114:I114"/>
    <mergeCell ref="A115:B115"/>
    <mergeCell ref="C115:I115"/>
    <mergeCell ref="A23:A24"/>
    <mergeCell ref="C23:C24"/>
    <mergeCell ref="D23:D24"/>
    <mergeCell ref="E23:E24"/>
    <mergeCell ref="F23:H23"/>
    <mergeCell ref="I23:I24"/>
    <mergeCell ref="A36:B36"/>
    <mergeCell ref="C36:I36"/>
    <mergeCell ref="A37:B37"/>
    <mergeCell ref="C37:I37"/>
    <mergeCell ref="A34:B34"/>
    <mergeCell ref="C34:I34"/>
    <mergeCell ref="A35:B35"/>
    <mergeCell ref="C35:I35"/>
    <mergeCell ref="A39:A40"/>
    <mergeCell ref="C39:C40"/>
    <mergeCell ref="A100:B100"/>
    <mergeCell ref="C100:I100"/>
    <mergeCell ref="A101:B101"/>
    <mergeCell ref="C101:I101"/>
    <mergeCell ref="A102:B102"/>
    <mergeCell ref="C102:I102"/>
    <mergeCell ref="I105:I106"/>
    <mergeCell ref="A103:B103"/>
    <mergeCell ref="C103:I103"/>
    <mergeCell ref="A105:A106"/>
    <mergeCell ref="C105:C106"/>
    <mergeCell ref="D105:D106"/>
    <mergeCell ref="E105:E106"/>
    <mergeCell ref="A85:B85"/>
    <mergeCell ref="C85:I85"/>
    <mergeCell ref="A86:B86"/>
    <mergeCell ref="C86:I86"/>
    <mergeCell ref="A87:B87"/>
    <mergeCell ref="C87:I87"/>
    <mergeCell ref="A88:B88"/>
    <mergeCell ref="C88:I88"/>
    <mergeCell ref="A90:A91"/>
    <mergeCell ref="C90:C91"/>
    <mergeCell ref="D90:D91"/>
    <mergeCell ref="E90:E91"/>
    <mergeCell ref="F90:H90"/>
    <mergeCell ref="I90:I91"/>
  </mergeCells>
  <hyperlinks>
    <hyperlink ref="A1" location="_edn1" display="_edn1"/>
    <hyperlink ref="A223" location="_ednref1" display="_ednref1"/>
    <hyperlink ref="C224" r:id="rId1"/>
  </hyperlinks>
  <pageMargins left="0.19" right="0.22" top="0.74803149606299213" bottom="0.3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hblrE912w7s92q/juTwMIhK84jw=</DigestValue>
    </Reference>
    <Reference URI="#idOfficeObject" Type="http://www.w3.org/2000/09/xmldsig#Object">
      <DigestMethod Algorithm="http://www.w3.org/2000/09/xmldsig#sha1"/>
      <DigestValue>KhpG00jBLnvxfreszGzoDiBIQp4=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eQiFaRvS3f9iEenlvSagEmqlKOc=</DigestValue>
    </Reference>
  </SignedInfo>
  <SignatureValue>Qk5TPwMECBuHiCh8ZBuyc0r/871h5Dv+9DH/N0h1H5kpItVWH95TTxptabMs0kDuESv/tH+sxoi2
1KfyUwqRYGLIZxSETHHT7TKVVysq2w17nml7DXfGEujh2VHHnpGCscJJEnv2n6rF/Cu5/yh+PrRu
+GQ1tCGNuI8l9gIrdCw=</SignatureValue>
  <KeyInfo>
    <X509Data>
      <X509Certificate>MIICaDCCAdGgAwIBAgIQI9tyKLcjlpJN4KIm1T2bTzANBgkqhkiG9w0BAQUFADBqMTswOQYDVQQD
HjIEGgQwBDoEMARDBDsEOAQ9ACAEHgQ7BDUEMwAgBBMENQQ9BD0EMAQ0BEwENQQyBDgERzErMCkG
CSqGSIb3DQEJARYcUDI4X0tha2F1bGluT0dAcm9zc3RhdC5sb2NhbDAeFw0yMDA3MTMwMDE5MjRa
Fw0yMTA3MTMwNjE5MjRaMGoxOzA5BgNVBAMeMgQaBDAEOgQwBEMEOwQ4BD0AIAQeBDsENQQzACAE
EwQ1BD0EPQQwBDQETAQ1BDIEOARHMSswKQYJKoZIhvcNAQkBFhxQMjhfS2FrYXVsaW5PR0Byb3Nz
dGF0LmxvY2FsMIGfMA0GCSqGSIb3DQEBAQUAA4GNADCBiQKBgQCTFCNz+iqASL2uUNoSoU+hKA6K
kftJq5zW0z/yCkNptFWc1PneQ234GjD2x0OUlqNN6ZEgbhI/bQdUXX9Avw30C6PU2MHFkON6Q4k9
qt3dA64ymuk2wkzelfNdOWEDgHuFnu5yonoDV0Aqy9LiVA93bQic0N77Hj62KEpPZ4uwdwIDAQAB
ow8wDTALBgNVHQ8EBAMCBsAwDQYJKoZIhvcNAQEFBQADgYEAbUifam1Kz0iNsINRrajON60+DBTU
/RWBNA44b/wRxDhqAuO1vOXlmdfBMEN5kHi5g2AOFWIDLcVsIAJ1YzH62w2eXi405R5+zij+hexa
nRAAz8Cav8DqShmqzD/ISJvcikM7btyp47O186/IcSsVUK1DXKpYzMNNRkI8lQZ3VKc=</X509Certificate>
    </X509Data>
  </KeyInfo>
  <Object xmlns:mdssi="http://schemas.openxmlformats.org/package/2006/digital-signature" Id="idPackageObject">
    <Manifest>
      <Reference URI="/xl/styles.xml?ContentType=application/vnd.openxmlformats-officedocument.spreadsheetml.styles+xml">
        <DigestMethod Algorithm="http://www.w3.org/2000/09/xmldsig#sha1"/>
        <DigestValue>4Ruw6M9Y+c1FINcQk36uyHZe66Y=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2OMKcQvPV5Nnx3DXPQ4lQNXlf4Y=</DigestValue>
      </Reference>
      <Reference URI="/xl/worksheets/sheet1.xml?ContentType=application/vnd.openxmlformats-officedocument.spreadsheetml.worksheet+xml">
        <DigestMethod Algorithm="http://www.w3.org/2000/09/xmldsig#sha1"/>
        <DigestValue>9vFIUv/nm2Vz/XQ2SynvkD6MNwk=</DigestValue>
      </Reference>
      <Reference URI="/xl/calcChain.xml?ContentType=application/vnd.openxmlformats-officedocument.spreadsheetml.calcChain+xml">
        <DigestMethod Algorithm="http://www.w3.org/2000/09/xmldsig#sha1"/>
        <DigestValue>yyT4x6dbz1aewjReSQ18SE+97EY=</DigestValue>
      </Reference>
      <Reference URI="/xl/worksheets/sheet3.xml?ContentType=application/vnd.openxmlformats-officedocument.spreadsheetml.worksheet+xml">
        <DigestMethod Algorithm="http://www.w3.org/2000/09/xmldsig#sha1"/>
        <DigestValue>vywP9eLF9mX/7Z4Tq1pJ621wSLY=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pEL9STdjg0BcYaZACFh4LTT485w=</DigestValue>
      </Reference>
      <Reference URI="/xl/worksheets/sheet2.xml?ContentType=application/vnd.openxmlformats-officedocument.spreadsheetml.worksheet+xml">
        <DigestMethod Algorithm="http://www.w3.org/2000/09/xmldsig#sha1"/>
        <DigestValue>vywP9eLF9mX/7Z4Tq1pJ621wSLY=</DigestValue>
      </Reference>
      <Reference URI="/xl/workbook.xml?ContentType=application/vnd.openxmlformats-officedocument.spreadsheetml.sheet.main+xml">
        <DigestMethod Algorithm="http://www.w3.org/2000/09/xmldsig#sha1"/>
        <DigestValue>0ojMyyhLT0HQ6ZrFGnWaHAwYHZo=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pEL9STdjg0BcYaZACFh4LTT485w=</DigestValue>
      </Reference>
      <Reference URI="/xl/theme/theme1.xml?ContentType=application/vnd.openxmlformats-officedocument.theme+xml">
        <DigestMethod Algorithm="http://www.w3.org/2000/09/xmldsig#sha1"/>
        <DigestValue>Za3DHNig+q855it97wtUyiVtW+M=</DigestValue>
      </Reference>
      <Reference URI="/xl/sharedStrings.xml?ContentType=application/vnd.openxmlformats-officedocument.spreadsheetml.sharedStrings+xml">
        <DigestMethod Algorithm="http://www.w3.org/2000/09/xmldsig#sha1"/>
        <DigestValue>pN3ocayMnru2HjcpDVMpFZVsqtw=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CzFSYUbGpKWbD227icepdzDORIo=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2021-07-12T08:52:08Z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2021-07-12T08:52:08Z</xd:SigningTime>
          <xd:SigningCertificate>
            <xd:Cert>
              <xd:CertDigest>
                <DigestMethod Algorithm="http://www.w3.org/2000/09/xmldsig#sha1"/>
                <DigestValue>7P6h2fkPhK3z5qpWsclE3ZCnhIE=</DigestValue>
              </xd:CertDigest>
              <xd:IssuerSerial>
                <X509IssuerName>E=P28_KakaulinOG@rosstat.local, CN=Какаулин Олег Геннадьевич</X509IssuerName>
                <X509SerialNumber>47662408284991279918084647763815799631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Лист1!_edn1</vt:lpstr>
      <vt:lpstr>Лист1!_ednref1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2021-07-12T08:52:08Z</dcterms:modified>
  <cp:contentStatus/>
</cp:coreProperties>
</file>