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000" windowHeight="9135"/>
  </bookViews>
  <sheets>
    <sheet name="Лист2" sheetId="2" r:id="rId1"/>
  </sheets>
  <definedNames>
    <definedName name="_xlnm._FilterDatabase" localSheetId="0" hidden="1">Лист2!$A$7:$K$101</definedName>
    <definedName name="_xlnm.Print_Titles" localSheetId="0">Лист2!$4:$6</definedName>
  </definedNames>
  <calcPr calcId="152511"/>
</workbook>
</file>

<file path=xl/calcChain.xml><?xml version="1.0" encoding="utf-8"?>
<calcChain xmlns="http://schemas.openxmlformats.org/spreadsheetml/2006/main">
  <c r="I11" i="2" l="1"/>
  <c r="J11" i="2" s="1"/>
  <c r="I12" i="2"/>
  <c r="J12" i="2" s="1"/>
  <c r="I13" i="2"/>
  <c r="J13" i="2" s="1"/>
  <c r="I14" i="2"/>
  <c r="J14" i="2" s="1"/>
  <c r="I15" i="2"/>
  <c r="J15" i="2" s="1"/>
  <c r="I16" i="2"/>
  <c r="J16" i="2" s="1"/>
  <c r="I17" i="2"/>
  <c r="J17" i="2" s="1"/>
  <c r="I18" i="2"/>
  <c r="J18" i="2" s="1"/>
  <c r="I19" i="2"/>
  <c r="J19" i="2" s="1"/>
  <c r="I20" i="2"/>
  <c r="J20" i="2" s="1"/>
  <c r="I21" i="2"/>
  <c r="I22" i="2"/>
  <c r="J22" i="2" s="1"/>
  <c r="I23" i="2"/>
  <c r="J23" i="2" s="1"/>
  <c r="I24" i="2"/>
  <c r="J24" i="2" s="1"/>
  <c r="I25" i="2"/>
  <c r="J25" i="2" s="1"/>
  <c r="I26" i="2"/>
  <c r="J26" i="2" s="1"/>
  <c r="I27" i="2"/>
  <c r="J27" i="2" s="1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J41" i="2" s="1"/>
  <c r="I42" i="2"/>
  <c r="J42" i="2" s="1"/>
  <c r="I43" i="2"/>
  <c r="J43" i="2" s="1"/>
  <c r="I44" i="2"/>
  <c r="J44" i="2" s="1"/>
  <c r="I45" i="2"/>
  <c r="J45" i="2" s="1"/>
  <c r="I46" i="2"/>
  <c r="J46" i="2" s="1"/>
  <c r="I47" i="2"/>
  <c r="J47" i="2" s="1"/>
  <c r="I48" i="2"/>
  <c r="J48" i="2" s="1"/>
  <c r="I49" i="2"/>
  <c r="I50" i="2"/>
  <c r="J50" i="2" s="1"/>
  <c r="I51" i="2"/>
  <c r="J51" i="2" s="1"/>
  <c r="I52" i="2"/>
  <c r="J52" i="2" s="1"/>
  <c r="I53" i="2"/>
  <c r="J53" i="2" s="1"/>
  <c r="I54" i="2"/>
  <c r="J54" i="2" s="1"/>
  <c r="I55" i="2"/>
  <c r="J55" i="2" s="1"/>
  <c r="I56" i="2"/>
  <c r="J56" i="2" s="1"/>
  <c r="I57" i="2"/>
  <c r="I58" i="2"/>
  <c r="J58" i="2" s="1"/>
  <c r="I59" i="2"/>
  <c r="J59" i="2" s="1"/>
  <c r="I60" i="2"/>
  <c r="J60" i="2" s="1"/>
  <c r="I61" i="2"/>
  <c r="J61" i="2" s="1"/>
  <c r="I62" i="2"/>
  <c r="J62" i="2" s="1"/>
  <c r="I63" i="2"/>
  <c r="J63" i="2" s="1"/>
  <c r="I64" i="2"/>
  <c r="J64" i="2" s="1"/>
  <c r="I65" i="2"/>
  <c r="J65" i="2" s="1"/>
  <c r="I66" i="2"/>
  <c r="J66" i="2" s="1"/>
  <c r="I67" i="2"/>
  <c r="J67" i="2" s="1"/>
  <c r="I68" i="2"/>
  <c r="J68" i="2" s="1"/>
  <c r="I69" i="2"/>
  <c r="J69" i="2" s="1"/>
  <c r="I70" i="2"/>
  <c r="J70" i="2" s="1"/>
  <c r="I71" i="2"/>
  <c r="J71" i="2" s="1"/>
  <c r="I72" i="2"/>
  <c r="I73" i="2"/>
  <c r="J73" i="2" s="1"/>
  <c r="I74" i="2"/>
  <c r="J74" i="2" s="1"/>
  <c r="I75" i="2"/>
  <c r="J75" i="2" s="1"/>
  <c r="I76" i="2"/>
  <c r="J76" i="2" s="1"/>
  <c r="I77" i="2"/>
  <c r="J77" i="2" s="1"/>
  <c r="I78" i="2"/>
  <c r="J78" i="2" s="1"/>
  <c r="I79" i="2"/>
  <c r="I80" i="2"/>
  <c r="J80" i="2" s="1"/>
  <c r="I81" i="2"/>
  <c r="J81" i="2" s="1"/>
  <c r="I82" i="2"/>
  <c r="J82" i="2" s="1"/>
  <c r="I83" i="2"/>
  <c r="J83" i="2" s="1"/>
  <c r="I84" i="2"/>
  <c r="J84" i="2" s="1"/>
  <c r="I85" i="2"/>
  <c r="J85" i="2" s="1"/>
  <c r="I86" i="2"/>
  <c r="I87" i="2"/>
  <c r="J87" i="2" s="1"/>
  <c r="I88" i="2"/>
  <c r="J88" i="2" s="1"/>
  <c r="I89" i="2"/>
  <c r="J89" i="2" s="1"/>
  <c r="I90" i="2"/>
  <c r="J90" i="2" s="1"/>
  <c r="I91" i="2"/>
  <c r="J91" i="2" s="1"/>
  <c r="I92" i="2"/>
  <c r="I93" i="2"/>
  <c r="J93" i="2" s="1"/>
  <c r="I94" i="2"/>
  <c r="J94" i="2" s="1"/>
  <c r="I95" i="2"/>
  <c r="J95" i="2" s="1"/>
  <c r="I96" i="2"/>
  <c r="J96" i="2" s="1"/>
  <c r="I97" i="2"/>
  <c r="J97" i="2" s="1"/>
  <c r="I98" i="2"/>
  <c r="J98" i="2" s="1"/>
  <c r="I99" i="2"/>
  <c r="J99" i="2" s="1"/>
  <c r="I100" i="2"/>
  <c r="J100" i="2" s="1"/>
  <c r="I101" i="2"/>
  <c r="J101" i="2" s="1"/>
  <c r="I10" i="2"/>
  <c r="I9" i="2"/>
  <c r="I8" i="2"/>
  <c r="J29" i="2"/>
  <c r="J30" i="2"/>
  <c r="J31" i="2"/>
  <c r="J32" i="2"/>
  <c r="J33" i="2"/>
  <c r="J34" i="2"/>
  <c r="J35" i="2"/>
  <c r="J36" i="2"/>
  <c r="J37" i="2"/>
  <c r="J38" i="2"/>
  <c r="J39" i="2"/>
  <c r="J86" i="2"/>
  <c r="J21" i="2"/>
  <c r="J10" i="2" l="1"/>
  <c r="J9" i="2" s="1"/>
  <c r="J72" i="2"/>
  <c r="J57" i="2"/>
  <c r="J79" i="2"/>
  <c r="J40" i="2"/>
  <c r="J92" i="2"/>
  <c r="J49" i="2"/>
  <c r="J28" i="2"/>
  <c r="J8" i="2" l="1"/>
  <c r="C9" i="2"/>
  <c r="F75" i="2"/>
  <c r="F31" i="2"/>
  <c r="F32" i="2"/>
  <c r="F101" i="2" l="1"/>
  <c r="F100" i="2"/>
  <c r="F99" i="2"/>
  <c r="F98" i="2"/>
  <c r="F97" i="2"/>
  <c r="F96" i="2"/>
  <c r="F95" i="2"/>
  <c r="F94" i="2"/>
  <c r="F93" i="2"/>
  <c r="E92" i="2"/>
  <c r="D92" i="2"/>
  <c r="C92" i="2"/>
  <c r="B92" i="2"/>
  <c r="F91" i="2"/>
  <c r="F90" i="2"/>
  <c r="F89" i="2"/>
  <c r="F88" i="2"/>
  <c r="F87" i="2"/>
  <c r="F86" i="2"/>
  <c r="F85" i="2"/>
  <c r="F84" i="2"/>
  <c r="F83" i="2"/>
  <c r="F82" i="2"/>
  <c r="F81" i="2"/>
  <c r="F80" i="2"/>
  <c r="E79" i="2"/>
  <c r="D79" i="2"/>
  <c r="C79" i="2"/>
  <c r="B79" i="2"/>
  <c r="F78" i="2"/>
  <c r="F77" i="2"/>
  <c r="F76" i="2"/>
  <c r="F74" i="2"/>
  <c r="F73" i="2"/>
  <c r="E72" i="2"/>
  <c r="D72" i="2"/>
  <c r="C72" i="2"/>
  <c r="B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E57" i="2"/>
  <c r="D57" i="2"/>
  <c r="C57" i="2"/>
  <c r="B57" i="2"/>
  <c r="F56" i="2"/>
  <c r="F55" i="2"/>
  <c r="F54" i="2"/>
  <c r="F53" i="2"/>
  <c r="F52" i="2"/>
  <c r="F51" i="2"/>
  <c r="F50" i="2"/>
  <c r="E49" i="2"/>
  <c r="D49" i="2"/>
  <c r="C49" i="2"/>
  <c r="B49" i="2"/>
  <c r="F48" i="2"/>
  <c r="F47" i="2"/>
  <c r="F46" i="2"/>
  <c r="F45" i="2"/>
  <c r="F44" i="2"/>
  <c r="F43" i="2"/>
  <c r="F42" i="2"/>
  <c r="F41" i="2"/>
  <c r="E40" i="2"/>
  <c r="D40" i="2"/>
  <c r="C40" i="2"/>
  <c r="B40" i="2"/>
  <c r="F39" i="2"/>
  <c r="F38" i="2"/>
  <c r="F37" i="2"/>
  <c r="F36" i="2"/>
  <c r="F35" i="2"/>
  <c r="F34" i="2"/>
  <c r="F33" i="2"/>
  <c r="F30" i="2"/>
  <c r="F29" i="2"/>
  <c r="E28" i="2"/>
  <c r="D28" i="2"/>
  <c r="C28" i="2"/>
  <c r="B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E9" i="2"/>
  <c r="D9" i="2"/>
  <c r="B9" i="2"/>
  <c r="B8" i="2" l="1"/>
  <c r="D8" i="2"/>
  <c r="F28" i="2"/>
  <c r="F40" i="2"/>
  <c r="F72" i="2"/>
  <c r="F92" i="2"/>
  <c r="E8" i="2"/>
  <c r="C8" i="2"/>
  <c r="F57" i="2"/>
  <c r="F49" i="2"/>
  <c r="F79" i="2"/>
  <c r="F9" i="2"/>
  <c r="F8" i="2" l="1"/>
</calcChain>
</file>

<file path=xl/sharedStrings.xml><?xml version="1.0" encoding="utf-8"?>
<sst xmlns="http://schemas.openxmlformats.org/spreadsheetml/2006/main" count="108" uniqueCount="108">
  <si>
    <t>Российская Федерация</t>
  </si>
  <si>
    <t>Белгоpодская область</t>
  </si>
  <si>
    <t>Бpянская область</t>
  </si>
  <si>
    <t>Владимиpская область</t>
  </si>
  <si>
    <t>Воpонежская область</t>
  </si>
  <si>
    <t>Ивановская область</t>
  </si>
  <si>
    <t>Калужская область</t>
  </si>
  <si>
    <t>Костpомская область</t>
  </si>
  <si>
    <t>Куpская область</t>
  </si>
  <si>
    <t>Липецкая область</t>
  </si>
  <si>
    <t>Московская область</t>
  </si>
  <si>
    <t>Оpловская область</t>
  </si>
  <si>
    <t>Рязанская область</t>
  </si>
  <si>
    <t>Смоленская область</t>
  </si>
  <si>
    <t>Тамбовская область</t>
  </si>
  <si>
    <t>Твеpская область</t>
  </si>
  <si>
    <t>Тульская область</t>
  </si>
  <si>
    <t>Яpославская область</t>
  </si>
  <si>
    <t>Республика Каpелия</t>
  </si>
  <si>
    <t>Республика Коми</t>
  </si>
  <si>
    <t>Вологодская область</t>
  </si>
  <si>
    <t>Калинингpадская область</t>
  </si>
  <si>
    <t>Ленингpадская область</t>
  </si>
  <si>
    <t>Муpманская область</t>
  </si>
  <si>
    <t>Новгоpодская область</t>
  </si>
  <si>
    <t>Псковская область</t>
  </si>
  <si>
    <t>г. Санкт-Петеpбуpг</t>
  </si>
  <si>
    <t>Республика Адыгея</t>
  </si>
  <si>
    <t>Республика Калмыкия</t>
  </si>
  <si>
    <t>Кpаснодаpский кpай</t>
  </si>
  <si>
    <t>Астpаханская область</t>
  </si>
  <si>
    <t>Волгогpадская область</t>
  </si>
  <si>
    <t>Ростовская область</t>
  </si>
  <si>
    <t>Республика Дагестан</t>
  </si>
  <si>
    <t xml:space="preserve">Республика Ингушетия </t>
  </si>
  <si>
    <t>Кабаpдино-Балкаpская Республика</t>
  </si>
  <si>
    <t>Каpачаево-Чеpкесская Республика</t>
  </si>
  <si>
    <t>Чеченская Республика</t>
  </si>
  <si>
    <t>Ставpопольский кpай</t>
  </si>
  <si>
    <t>Республика Башкоpтостан</t>
  </si>
  <si>
    <t>Республика Маpий Эл</t>
  </si>
  <si>
    <t>Республика Моpдовия</t>
  </si>
  <si>
    <t>Республика Татаpстан</t>
  </si>
  <si>
    <t>Удмуpтская Республика</t>
  </si>
  <si>
    <t>Чувашская Республика</t>
  </si>
  <si>
    <t>Пермский край</t>
  </si>
  <si>
    <t>Киpовская область</t>
  </si>
  <si>
    <t>Нижегоpодская область</t>
  </si>
  <si>
    <t>Оpенбуpгская область</t>
  </si>
  <si>
    <t>Пензенская область</t>
  </si>
  <si>
    <t>Самаpская область</t>
  </si>
  <si>
    <t>Саpатовская область</t>
  </si>
  <si>
    <t>Ульяновская область</t>
  </si>
  <si>
    <t>Уральский федеральный округ</t>
  </si>
  <si>
    <t>Куpганская область</t>
  </si>
  <si>
    <t>Свеpдловская область</t>
  </si>
  <si>
    <t>Тюменская область</t>
  </si>
  <si>
    <t>Челябинская область</t>
  </si>
  <si>
    <t>Республика Алтай</t>
  </si>
  <si>
    <t>Республика Буpятия</t>
  </si>
  <si>
    <t>Республика Тыва</t>
  </si>
  <si>
    <t>Республика Хакасия</t>
  </si>
  <si>
    <t>Алтайский кpай</t>
  </si>
  <si>
    <t>Забайкальский край</t>
  </si>
  <si>
    <t>Красноярский край</t>
  </si>
  <si>
    <t>Иpкутская область</t>
  </si>
  <si>
    <t>Кемеpовская область</t>
  </si>
  <si>
    <t>Новосибиpская область</t>
  </si>
  <si>
    <t>Омская область</t>
  </si>
  <si>
    <t>Томская область</t>
  </si>
  <si>
    <t>Республика Саха (Якутия)</t>
  </si>
  <si>
    <t>Камчатский край</t>
  </si>
  <si>
    <t>Пpимоpский кpай</t>
  </si>
  <si>
    <t>Хабаpовский кpай</t>
  </si>
  <si>
    <t>Амуpская область</t>
  </si>
  <si>
    <t>Магаданская область</t>
  </si>
  <si>
    <t>Сахалинская область</t>
  </si>
  <si>
    <t>Евpейская автономная область</t>
  </si>
  <si>
    <t>Чукотский автономный окpуг</t>
  </si>
  <si>
    <t>Ямало-Ненецкий автономный округ</t>
  </si>
  <si>
    <t>Республика Крым</t>
  </si>
  <si>
    <t>г. Севастополь</t>
  </si>
  <si>
    <t>Республика Севеpная Осетия - Алания</t>
  </si>
  <si>
    <t>2013 год</t>
  </si>
  <si>
    <t>2014 год</t>
  </si>
  <si>
    <t>2015 год</t>
  </si>
  <si>
    <t>2016 год</t>
  </si>
  <si>
    <t>2013-2106 гг.</t>
  </si>
  <si>
    <t>Ненецкий автономный округ</t>
  </si>
  <si>
    <t xml:space="preserve">Архангельская область </t>
  </si>
  <si>
    <t>Ханты-Мансийский автономный округ - Югра</t>
  </si>
  <si>
    <t>г. Москва</t>
  </si>
  <si>
    <t>Общая сумма выпадающих доходов исходя из инвентаризационной стоимости                  (тыс. рублей)</t>
  </si>
  <si>
    <t>тыс. кв.м. общей площади</t>
  </si>
  <si>
    <t>Усредненный показатель уплаты налога       с 1 кв.м. (расчетно)                    (рублей)</t>
  </si>
  <si>
    <t>Центральный Феральный округ</t>
  </si>
  <si>
    <t>Северо-Западный федеральный округ</t>
  </si>
  <si>
    <t>Южный федеральный округ</t>
  </si>
  <si>
    <t>Северо-Кавказский федеральный округ</t>
  </si>
  <si>
    <t>Приволжский федеральный округ</t>
  </si>
  <si>
    <t>Сибирский федеральный округ</t>
  </si>
  <si>
    <t>Дальневосточный федеральный округ</t>
  </si>
  <si>
    <t xml:space="preserve">Субъекты                                                Российской Федерации </t>
  </si>
  <si>
    <t>Ввод в действие жилых домов по субъектам Российской Федерации</t>
  </si>
  <si>
    <t>Сумма налога на доходы физических лиц, подлежащая уплате в бюджет              в 2014 году                          (тыс. рублей)</t>
  </si>
  <si>
    <t>Общая пощадь жилого фонда                   (тыс. кв.м.)</t>
  </si>
  <si>
    <t>Результаты определения  выпадающих сумм  налога на доходы физических лиц по объектам капитального строительсва, имеющим кадастровую  стоимость, введенным в эксплуатацию с 2013 года, при отсутствии инвентаризационной стоимости</t>
  </si>
  <si>
    <t>Приложение 1.3.4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</si>
</sst>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164" fontId="3" fillId="0" borderId="0" xfId="0" applyNumberFormat="1" applyFont="1" applyBorder="1" applyAlignment="1">
      <alignment horizontal="right" vertical="center" wrapText="1" indent="2"/>
    </xf>
    <xf numFmtId="1" fontId="1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4" fontId="7" fillId="0" borderId="1" xfId="0" applyNumberFormat="1" applyFont="1" applyBorder="1" applyAlignment="1">
      <alignment horizontal="left" vertical="center" wrapText="1"/>
    </xf>
    <xf numFmtId="164" fontId="8" fillId="0" borderId="1" xfId="0" applyNumberFormat="1" applyFont="1" applyBorder="1" applyAlignment="1">
      <alignment horizontal="right" vertical="center" wrapText="1" indent="1"/>
    </xf>
    <xf numFmtId="4" fontId="6" fillId="0" borderId="1" xfId="0" applyNumberFormat="1" applyFont="1" applyBorder="1" applyAlignment="1">
      <alignment horizontal="left" vertical="center" wrapText="1"/>
    </xf>
    <xf numFmtId="164" fontId="9" fillId="0" borderId="1" xfId="0" applyNumberFormat="1" applyFont="1" applyBorder="1" applyAlignment="1">
      <alignment horizontal="right" vertical="center" wrapText="1" indent="1"/>
    </xf>
    <xf numFmtId="164" fontId="8" fillId="0" borderId="1" xfId="0" applyNumberFormat="1" applyFont="1" applyFill="1" applyBorder="1" applyAlignment="1">
      <alignment horizontal="right" vertical="center" wrapText="1" indent="1"/>
    </xf>
    <xf numFmtId="0" fontId="0" fillId="0" borderId="0" xfId="0" applyAlignment="1">
      <alignment vertical="center" wrapText="1"/>
    </xf>
    <xf numFmtId="164" fontId="8" fillId="0" borderId="1" xfId="0" applyNumberFormat="1" applyFont="1" applyBorder="1" applyAlignment="1">
      <alignment vertical="center" wrapText="1"/>
    </xf>
    <xf numFmtId="164" fontId="9" fillId="0" borderId="1" xfId="0" applyNumberFormat="1" applyFont="1" applyBorder="1" applyAlignment="1">
      <alignment vertical="center" wrapText="1"/>
    </xf>
    <xf numFmtId="164" fontId="8" fillId="0" borderId="1" xfId="0" applyNumberFormat="1" applyFont="1" applyFill="1" applyBorder="1" applyAlignment="1">
      <alignment vertical="center" wrapText="1"/>
    </xf>
    <xf numFmtId="164" fontId="9" fillId="2" borderId="1" xfId="0" applyNumberFormat="1" applyFont="1" applyFill="1" applyBorder="1" applyAlignment="1">
      <alignment vertical="center" wrapText="1"/>
    </xf>
    <xf numFmtId="0" fontId="12" fillId="2" borderId="0" xfId="0" applyFont="1" applyFill="1" applyAlignment="1">
      <alignment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8" fillId="2" borderId="1" xfId="0" applyNumberFormat="1" applyFont="1" applyFill="1" applyBorder="1" applyAlignment="1">
      <alignment horizontal="right" vertical="center" wrapText="1" indent="1"/>
    </xf>
    <xf numFmtId="164" fontId="9" fillId="2" borderId="1" xfId="0" applyNumberFormat="1" applyFont="1" applyFill="1" applyBorder="1" applyAlignment="1">
      <alignment horizontal="right" vertical="center" wrapText="1" indent="1"/>
    </xf>
    <xf numFmtId="0" fontId="0" fillId="2" borderId="0" xfId="0" applyFill="1"/>
    <xf numFmtId="1" fontId="1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 vertical="center" wrapText="1"/>
    </xf>
    <xf numFmtId="4" fontId="5" fillId="0" borderId="0" xfId="0" applyNumberFormat="1" applyFont="1" applyAlignment="1">
      <alignment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2"/>
  <sheetViews>
    <sheetView tabSelected="1" zoomScale="120" zoomScaleNormal="12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C5" sqref="C5"/>
    </sheetView>
  </sheetViews>
  <sheetFormatPr defaultRowHeight="15" x14ac:dyDescent="0.25"/>
  <cols>
    <col min="1" max="1" width="35" customWidth="1"/>
    <col min="2" max="2" width="8.5703125" customWidth="1"/>
    <col min="3" max="3" width="8.85546875" customWidth="1"/>
    <col min="4" max="5" width="8.7109375" customWidth="1"/>
    <col min="6" max="6" width="11.7109375" customWidth="1"/>
    <col min="7" max="7" width="15" customWidth="1"/>
    <col min="8" max="8" width="12.28515625" customWidth="1"/>
    <col min="9" max="9" width="13.42578125" customWidth="1"/>
    <col min="10" max="10" width="18.7109375" style="22" customWidth="1"/>
    <col min="11" max="11" width="9.140625" customWidth="1"/>
  </cols>
  <sheetData>
    <row r="1" spans="1:10" s="12" customFormat="1" x14ac:dyDescent="0.25">
      <c r="J1" s="17" t="s">
        <v>107</v>
      </c>
    </row>
    <row r="2" spans="1:10" s="12" customFormat="1" ht="57.75" customHeight="1" x14ac:dyDescent="0.25">
      <c r="A2" s="25" t="s">
        <v>106</v>
      </c>
      <c r="B2" s="25"/>
      <c r="C2" s="25"/>
      <c r="D2" s="25"/>
      <c r="E2" s="25"/>
      <c r="F2" s="25"/>
      <c r="G2" s="25"/>
      <c r="H2" s="25"/>
      <c r="I2" s="25"/>
      <c r="J2" s="25"/>
    </row>
    <row r="3" spans="1:10" s="12" customFormat="1" ht="18.75" x14ac:dyDescent="0.25">
      <c r="A3" s="26"/>
      <c r="B3" s="26"/>
      <c r="C3" s="26"/>
      <c r="D3" s="26"/>
      <c r="E3" s="26"/>
      <c r="F3" s="26"/>
      <c r="G3" s="26"/>
      <c r="H3" s="26"/>
      <c r="I3" s="26"/>
      <c r="J3" s="26"/>
    </row>
    <row r="4" spans="1:10" ht="26.25" customHeight="1" x14ac:dyDescent="0.25">
      <c r="A4" s="28" t="s">
        <v>102</v>
      </c>
      <c r="B4" s="27" t="s">
        <v>103</v>
      </c>
      <c r="C4" s="28"/>
      <c r="D4" s="28"/>
      <c r="E4" s="28"/>
      <c r="F4" s="28"/>
      <c r="G4" s="23" t="s">
        <v>104</v>
      </c>
      <c r="H4" s="23" t="s">
        <v>105</v>
      </c>
      <c r="I4" s="23" t="s">
        <v>94</v>
      </c>
      <c r="J4" s="29" t="s">
        <v>92</v>
      </c>
    </row>
    <row r="5" spans="1:10" ht="70.5" customHeight="1" x14ac:dyDescent="0.25">
      <c r="A5" s="28"/>
      <c r="B5" s="2" t="s">
        <v>83</v>
      </c>
      <c r="C5" s="2" t="s">
        <v>84</v>
      </c>
      <c r="D5" s="2" t="s">
        <v>85</v>
      </c>
      <c r="E5" s="2" t="s">
        <v>86</v>
      </c>
      <c r="F5" s="2" t="s">
        <v>87</v>
      </c>
      <c r="G5" s="23"/>
      <c r="H5" s="23"/>
      <c r="I5" s="23"/>
      <c r="J5" s="29"/>
    </row>
    <row r="6" spans="1:10" ht="13.5" customHeight="1" x14ac:dyDescent="0.25">
      <c r="A6" s="28"/>
      <c r="B6" s="23" t="s">
        <v>93</v>
      </c>
      <c r="C6" s="24"/>
      <c r="D6" s="24"/>
      <c r="E6" s="24"/>
      <c r="F6" s="24"/>
      <c r="G6" s="23"/>
      <c r="H6" s="23"/>
      <c r="I6" s="23"/>
      <c r="J6" s="29"/>
    </row>
    <row r="7" spans="1:10" ht="13.5" customHeight="1" x14ac:dyDescent="0.25">
      <c r="A7" s="3"/>
      <c r="B7" s="2">
        <v>1</v>
      </c>
      <c r="C7" s="4">
        <v>2</v>
      </c>
      <c r="D7" s="4">
        <v>3</v>
      </c>
      <c r="E7" s="4">
        <v>4</v>
      </c>
      <c r="F7" s="4">
        <v>5</v>
      </c>
      <c r="G7" s="2">
        <v>6</v>
      </c>
      <c r="H7" s="2">
        <v>7</v>
      </c>
      <c r="I7" s="2">
        <v>8</v>
      </c>
      <c r="J7" s="18">
        <v>9</v>
      </c>
    </row>
    <row r="8" spans="1:10" ht="36" customHeight="1" x14ac:dyDescent="0.25">
      <c r="A8" s="5" t="s">
        <v>0</v>
      </c>
      <c r="B8" s="6">
        <f>B9+B28+B40+B49+B57+B72+B79+B92</f>
        <v>70481.099999999991</v>
      </c>
      <c r="C8" s="6">
        <f>C9+C28+C40+C49+C57+C72+C79+C92</f>
        <v>84177.4</v>
      </c>
      <c r="D8" s="6">
        <f>D9+D28+D40+D49+D57+D72+D79+D92</f>
        <v>51660.7</v>
      </c>
      <c r="E8" s="6">
        <f>E9+E28+E40+E49+E57+E72+E79+E92</f>
        <v>30529.800000000003</v>
      </c>
      <c r="F8" s="6">
        <f>E8+D8+C8+B8</f>
        <v>236849</v>
      </c>
      <c r="G8" s="6">
        <v>34644875</v>
      </c>
      <c r="H8" s="6">
        <v>3473000</v>
      </c>
      <c r="I8" s="6">
        <f>G8/H8</f>
        <v>9.9754894903541604</v>
      </c>
      <c r="J8" s="19">
        <f>J9+J28+J40+J49+J57+J72+J79+J92</f>
        <v>6701115.8634138536</v>
      </c>
    </row>
    <row r="9" spans="1:10" ht="10.5" customHeight="1" x14ac:dyDescent="0.25">
      <c r="A9" s="7" t="s">
        <v>95</v>
      </c>
      <c r="B9" s="8">
        <f t="shared" ref="B9:D9" si="0">B10+B11+B12+B13+B14+B15+B16+B17+B18+B19+B20+B21+B22+B23+B24+B25+B26+B27</f>
        <v>20254.5</v>
      </c>
      <c r="C9" s="8">
        <f t="shared" si="0"/>
        <v>24547.199999999993</v>
      </c>
      <c r="D9" s="8">
        <f t="shared" si="0"/>
        <v>9161.5</v>
      </c>
      <c r="E9" s="13">
        <f>E10+E11+E12+E13+E14+E15+E16+E17+E18+E19+E20+E21+E22+E23+E24+E25+E26+E27</f>
        <v>3627.3</v>
      </c>
      <c r="F9" s="13">
        <f t="shared" ref="F9:F71" si="1">E9+D9+C9+B9</f>
        <v>57590.499999999993</v>
      </c>
      <c r="G9" s="8">
        <v>13916842</v>
      </c>
      <c r="H9" s="8">
        <v>979000</v>
      </c>
      <c r="I9" s="8">
        <f>G9/H9</f>
        <v>14.215364657814096</v>
      </c>
      <c r="J9" s="20">
        <f>J10+J11+J12+J13+J14+J15+J16+J17+J18+J19+J20+J21+J22+J23+J24+J25+J26+J27</f>
        <v>2489617.6562567153</v>
      </c>
    </row>
    <row r="10" spans="1:10" ht="11.25" customHeight="1" x14ac:dyDescent="0.25">
      <c r="A10" s="9" t="s">
        <v>1</v>
      </c>
      <c r="B10" s="10">
        <v>1294.5999999999999</v>
      </c>
      <c r="C10" s="10">
        <v>1469.2</v>
      </c>
      <c r="D10" s="10">
        <v>1554.9</v>
      </c>
      <c r="E10" s="14">
        <v>0</v>
      </c>
      <c r="F10" s="14">
        <f t="shared" si="1"/>
        <v>4318.7000000000007</v>
      </c>
      <c r="G10" s="10">
        <v>513154</v>
      </c>
      <c r="H10" s="10">
        <v>44000</v>
      </c>
      <c r="I10" s="10">
        <f>G10/H10</f>
        <v>11.662590909090909</v>
      </c>
      <c r="J10" s="21">
        <f t="shared" ref="J10:J27" si="2">(B10+C10+B10+D10+C10+B10+E10+D10+C10+B10)*I10</f>
        <v>148065.92166363637</v>
      </c>
    </row>
    <row r="11" spans="1:10" ht="11.25" customHeight="1" x14ac:dyDescent="0.25">
      <c r="A11" s="9" t="s">
        <v>2</v>
      </c>
      <c r="B11" s="10">
        <v>526.79999999999995</v>
      </c>
      <c r="C11" s="10">
        <v>550.70000000000005</v>
      </c>
      <c r="D11" s="10">
        <v>644.29999999999995</v>
      </c>
      <c r="E11" s="14">
        <v>0</v>
      </c>
      <c r="F11" s="14">
        <f t="shared" si="1"/>
        <v>1721.8</v>
      </c>
      <c r="G11" s="10">
        <v>183737</v>
      </c>
      <c r="H11" s="10">
        <v>34000</v>
      </c>
      <c r="I11" s="10">
        <f t="shared" ref="I11:I74" si="3">G11/H11</f>
        <v>5.4040294117647063</v>
      </c>
      <c r="J11" s="21">
        <f t="shared" si="2"/>
        <v>27279.000067647063</v>
      </c>
    </row>
    <row r="12" spans="1:10" ht="11.25" customHeight="1" x14ac:dyDescent="0.25">
      <c r="A12" s="9" t="s">
        <v>3</v>
      </c>
      <c r="B12" s="10">
        <v>518.9</v>
      </c>
      <c r="C12" s="10">
        <v>606</v>
      </c>
      <c r="D12" s="10">
        <v>0</v>
      </c>
      <c r="E12" s="14">
        <v>0</v>
      </c>
      <c r="F12" s="14">
        <f t="shared" si="1"/>
        <v>1124.9000000000001</v>
      </c>
      <c r="G12" s="10">
        <v>171758</v>
      </c>
      <c r="H12" s="10">
        <v>38000</v>
      </c>
      <c r="I12" s="10">
        <f t="shared" si="3"/>
        <v>4.5199473684210529</v>
      </c>
      <c r="J12" s="21">
        <f t="shared" si="2"/>
        <v>17598.867073684214</v>
      </c>
    </row>
    <row r="13" spans="1:10" ht="11.25" customHeight="1" x14ac:dyDescent="0.25">
      <c r="A13" s="9" t="s">
        <v>4</v>
      </c>
      <c r="B13" s="10">
        <v>1348.7</v>
      </c>
      <c r="C13" s="10">
        <v>1572.9</v>
      </c>
      <c r="D13" s="10">
        <v>1626.9</v>
      </c>
      <c r="E13" s="14">
        <v>0</v>
      </c>
      <c r="F13" s="14">
        <f t="shared" si="1"/>
        <v>4548.5</v>
      </c>
      <c r="G13" s="10">
        <v>381299</v>
      </c>
      <c r="H13" s="10">
        <v>65000</v>
      </c>
      <c r="I13" s="10">
        <f t="shared" si="3"/>
        <v>5.866138461538462</v>
      </c>
      <c r="J13" s="21">
        <f t="shared" si="2"/>
        <v>78414.432656923091</v>
      </c>
    </row>
    <row r="14" spans="1:10" ht="11.25" customHeight="1" x14ac:dyDescent="0.25">
      <c r="A14" s="9" t="s">
        <v>5</v>
      </c>
      <c r="B14" s="10">
        <v>232</v>
      </c>
      <c r="C14" s="10">
        <v>252.6</v>
      </c>
      <c r="D14" s="10">
        <v>0</v>
      </c>
      <c r="E14" s="14">
        <v>0</v>
      </c>
      <c r="F14" s="14">
        <f t="shared" si="1"/>
        <v>484.6</v>
      </c>
      <c r="G14" s="10">
        <v>126784</v>
      </c>
      <c r="H14" s="10">
        <v>26000</v>
      </c>
      <c r="I14" s="10">
        <f t="shared" si="3"/>
        <v>4.8763076923076927</v>
      </c>
      <c r="J14" s="21">
        <f t="shared" si="2"/>
        <v>8220.4795076923074</v>
      </c>
    </row>
    <row r="15" spans="1:10" ht="11.25" customHeight="1" x14ac:dyDescent="0.25">
      <c r="A15" s="9" t="s">
        <v>6</v>
      </c>
      <c r="B15" s="10">
        <v>657.1</v>
      </c>
      <c r="C15" s="10">
        <v>807.8</v>
      </c>
      <c r="D15" s="10">
        <v>796.1</v>
      </c>
      <c r="E15" s="14">
        <v>736.4</v>
      </c>
      <c r="F15" s="14">
        <f t="shared" si="1"/>
        <v>2997.4</v>
      </c>
      <c r="G15" s="10">
        <v>147089</v>
      </c>
      <c r="H15" s="10">
        <v>28000</v>
      </c>
      <c r="I15" s="10">
        <f t="shared" si="3"/>
        <v>5.2531785714285713</v>
      </c>
      <c r="J15" s="21">
        <f t="shared" si="2"/>
        <v>38770.559128571433</v>
      </c>
    </row>
    <row r="16" spans="1:10" ht="11.25" customHeight="1" x14ac:dyDescent="0.25">
      <c r="A16" s="9" t="s">
        <v>7</v>
      </c>
      <c r="B16" s="10">
        <v>228.2</v>
      </c>
      <c r="C16" s="10">
        <v>328.3</v>
      </c>
      <c r="D16" s="10">
        <v>322.39999999999998</v>
      </c>
      <c r="E16" s="14">
        <v>0</v>
      </c>
      <c r="F16" s="14">
        <f t="shared" si="1"/>
        <v>878.90000000000009</v>
      </c>
      <c r="G16" s="10">
        <v>96008</v>
      </c>
      <c r="H16" s="10">
        <v>17000</v>
      </c>
      <c r="I16" s="10">
        <f t="shared" si="3"/>
        <v>5.6475294117647055</v>
      </c>
      <c r="J16" s="21">
        <f t="shared" si="2"/>
        <v>14358.843529411764</v>
      </c>
    </row>
    <row r="17" spans="1:10" ht="11.25" customHeight="1" x14ac:dyDescent="0.25">
      <c r="A17" s="9" t="s">
        <v>8</v>
      </c>
      <c r="B17" s="10">
        <v>496.1</v>
      </c>
      <c r="C17" s="10">
        <v>560.79999999999995</v>
      </c>
      <c r="D17" s="10">
        <v>567.29999999999995</v>
      </c>
      <c r="E17" s="14">
        <v>0</v>
      </c>
      <c r="F17" s="14">
        <f t="shared" si="1"/>
        <v>1624.1999999999998</v>
      </c>
      <c r="G17" s="10">
        <v>184303</v>
      </c>
      <c r="H17" s="10">
        <v>32000</v>
      </c>
      <c r="I17" s="10">
        <f t="shared" si="3"/>
        <v>5.7594687499999999</v>
      </c>
      <c r="J17" s="21">
        <f t="shared" si="2"/>
        <v>27653.513256250004</v>
      </c>
    </row>
    <row r="18" spans="1:10" ht="11.25" customHeight="1" x14ac:dyDescent="0.25">
      <c r="A18" s="9" t="s">
        <v>9</v>
      </c>
      <c r="B18" s="10">
        <v>858.1</v>
      </c>
      <c r="C18" s="10">
        <v>1009.2</v>
      </c>
      <c r="D18" s="10">
        <v>1060.5</v>
      </c>
      <c r="E18" s="14">
        <v>1081.3</v>
      </c>
      <c r="F18" s="14">
        <f t="shared" si="1"/>
        <v>4009.1</v>
      </c>
      <c r="G18" s="10">
        <v>212802</v>
      </c>
      <c r="H18" s="10">
        <v>32000</v>
      </c>
      <c r="I18" s="10">
        <f t="shared" si="3"/>
        <v>6.6500624999999998</v>
      </c>
      <c r="J18" s="21">
        <f t="shared" si="2"/>
        <v>64254.898893750003</v>
      </c>
    </row>
    <row r="19" spans="1:10" ht="11.25" customHeight="1" x14ac:dyDescent="0.25">
      <c r="A19" s="9" t="s">
        <v>10</v>
      </c>
      <c r="B19" s="10">
        <v>7406.5</v>
      </c>
      <c r="C19" s="10">
        <v>9944.7999999999993</v>
      </c>
      <c r="D19" s="10">
        <v>0</v>
      </c>
      <c r="E19" s="14">
        <v>0</v>
      </c>
      <c r="F19" s="14">
        <f t="shared" si="1"/>
        <v>17351.3</v>
      </c>
      <c r="G19" s="10">
        <v>4444076</v>
      </c>
      <c r="H19" s="10">
        <v>213000</v>
      </c>
      <c r="I19" s="10">
        <f t="shared" si="3"/>
        <v>20.864206572769952</v>
      </c>
      <c r="J19" s="21">
        <f t="shared" si="2"/>
        <v>1240594.0684995302</v>
      </c>
    </row>
    <row r="20" spans="1:10" ht="11.25" customHeight="1" x14ac:dyDescent="0.25">
      <c r="A20" s="9" t="s">
        <v>11</v>
      </c>
      <c r="B20" s="10">
        <v>379</v>
      </c>
      <c r="C20" s="10">
        <v>469</v>
      </c>
      <c r="D20" s="10">
        <v>479.3</v>
      </c>
      <c r="E20" s="14">
        <v>351.3</v>
      </c>
      <c r="F20" s="14">
        <f t="shared" si="1"/>
        <v>1678.6</v>
      </c>
      <c r="G20" s="10">
        <v>32384</v>
      </c>
      <c r="H20" s="10">
        <v>20000</v>
      </c>
      <c r="I20" s="10">
        <f t="shared" si="3"/>
        <v>1.6192</v>
      </c>
      <c r="J20" s="21">
        <f t="shared" si="2"/>
        <v>6853.9116800000011</v>
      </c>
    </row>
    <row r="21" spans="1:10" ht="11.25" customHeight="1" x14ac:dyDescent="0.25">
      <c r="A21" s="9" t="s">
        <v>12</v>
      </c>
      <c r="B21" s="10">
        <v>552.79999999999995</v>
      </c>
      <c r="C21" s="10">
        <v>603.1</v>
      </c>
      <c r="D21" s="10">
        <v>0</v>
      </c>
      <c r="E21" s="14">
        <v>0</v>
      </c>
      <c r="F21" s="14">
        <f t="shared" si="1"/>
        <v>1155.9000000000001</v>
      </c>
      <c r="G21" s="10">
        <v>444721</v>
      </c>
      <c r="H21" s="10">
        <v>32000</v>
      </c>
      <c r="I21" s="10">
        <f t="shared" si="3"/>
        <v>13.89753125</v>
      </c>
      <c r="J21" s="21">
        <f t="shared" si="2"/>
        <v>55875.024390625003</v>
      </c>
    </row>
    <row r="22" spans="1:10" ht="11.25" customHeight="1" x14ac:dyDescent="0.25">
      <c r="A22" s="9" t="s">
        <v>13</v>
      </c>
      <c r="B22" s="10">
        <v>410.5</v>
      </c>
      <c r="C22" s="10">
        <v>448.6</v>
      </c>
      <c r="D22" s="10">
        <v>513.5</v>
      </c>
      <c r="E22" s="14">
        <v>626.5</v>
      </c>
      <c r="F22" s="14">
        <f t="shared" si="1"/>
        <v>1999.1</v>
      </c>
      <c r="G22" s="10">
        <v>96469</v>
      </c>
      <c r="H22" s="10">
        <v>26000</v>
      </c>
      <c r="I22" s="10">
        <f t="shared" si="3"/>
        <v>3.710346153846154</v>
      </c>
      <c r="J22" s="21">
        <f t="shared" si="2"/>
        <v>17220.829603846156</v>
      </c>
    </row>
    <row r="23" spans="1:10" ht="11.25" customHeight="1" x14ac:dyDescent="0.25">
      <c r="A23" s="9" t="s">
        <v>14</v>
      </c>
      <c r="B23" s="10">
        <v>704.4</v>
      </c>
      <c r="C23" s="10">
        <v>770.5</v>
      </c>
      <c r="D23" s="10">
        <v>825.8</v>
      </c>
      <c r="E23" s="14">
        <v>831.8</v>
      </c>
      <c r="F23" s="14">
        <f t="shared" si="1"/>
        <v>3132.5</v>
      </c>
      <c r="G23" s="10">
        <v>363855</v>
      </c>
      <c r="H23" s="10">
        <v>28000</v>
      </c>
      <c r="I23" s="10">
        <f t="shared" si="3"/>
        <v>12.994821428571429</v>
      </c>
      <c r="J23" s="21">
        <f t="shared" si="2"/>
        <v>98923.078125</v>
      </c>
    </row>
    <row r="24" spans="1:10" ht="11.25" customHeight="1" x14ac:dyDescent="0.25">
      <c r="A24" s="9" t="s">
        <v>15</v>
      </c>
      <c r="B24" s="10">
        <v>504.8</v>
      </c>
      <c r="C24" s="10">
        <v>538.1</v>
      </c>
      <c r="D24" s="10">
        <v>0</v>
      </c>
      <c r="E24" s="14">
        <v>0</v>
      </c>
      <c r="F24" s="14">
        <f t="shared" si="1"/>
        <v>1042.9000000000001</v>
      </c>
      <c r="G24" s="10">
        <v>263465</v>
      </c>
      <c r="H24" s="10">
        <v>39000</v>
      </c>
      <c r="I24" s="10">
        <f t="shared" si="3"/>
        <v>6.7555128205128208</v>
      </c>
      <c r="J24" s="21">
        <f t="shared" si="2"/>
        <v>24546.155833333338</v>
      </c>
    </row>
    <row r="25" spans="1:10" ht="11.25" customHeight="1" x14ac:dyDescent="0.25">
      <c r="A25" s="9" t="s">
        <v>16</v>
      </c>
      <c r="B25" s="10">
        <v>503</v>
      </c>
      <c r="C25" s="10">
        <v>580</v>
      </c>
      <c r="D25" s="10">
        <v>770.5</v>
      </c>
      <c r="E25" s="14">
        <v>0</v>
      </c>
      <c r="F25" s="14">
        <f t="shared" si="1"/>
        <v>1853.5</v>
      </c>
      <c r="G25" s="10">
        <v>116649</v>
      </c>
      <c r="H25" s="10">
        <v>41000</v>
      </c>
      <c r="I25" s="10">
        <f t="shared" si="3"/>
        <v>2.84509756097561</v>
      </c>
      <c r="J25" s="21">
        <f t="shared" si="2"/>
        <v>15059.101390243903</v>
      </c>
    </row>
    <row r="26" spans="1:10" ht="11.25" customHeight="1" x14ac:dyDescent="0.25">
      <c r="A26" s="9" t="s">
        <v>17</v>
      </c>
      <c r="B26" s="10">
        <v>487.1</v>
      </c>
      <c r="C26" s="10">
        <v>693.8</v>
      </c>
      <c r="D26" s="10">
        <v>0</v>
      </c>
      <c r="E26" s="14">
        <v>0</v>
      </c>
      <c r="F26" s="14">
        <f t="shared" si="1"/>
        <v>1180.9000000000001</v>
      </c>
      <c r="G26" s="10">
        <v>438379</v>
      </c>
      <c r="H26" s="10">
        <v>32000</v>
      </c>
      <c r="I26" s="10">
        <f t="shared" si="3"/>
        <v>13.699343750000001</v>
      </c>
      <c r="J26" s="21">
        <f t="shared" si="2"/>
        <v>55205.615443750001</v>
      </c>
    </row>
    <row r="27" spans="1:10" ht="11.25" customHeight="1" x14ac:dyDescent="0.25">
      <c r="A27" s="9" t="s">
        <v>91</v>
      </c>
      <c r="B27" s="10">
        <v>3145.9</v>
      </c>
      <c r="C27" s="10">
        <v>3341.8</v>
      </c>
      <c r="D27" s="10">
        <v>0</v>
      </c>
      <c r="E27" s="14">
        <v>0</v>
      </c>
      <c r="F27" s="14">
        <f t="shared" si="1"/>
        <v>6487.7000000000007</v>
      </c>
      <c r="G27" s="10">
        <v>5699910</v>
      </c>
      <c r="H27" s="10">
        <v>234000</v>
      </c>
      <c r="I27" s="10">
        <f t="shared" si="3"/>
        <v>24.358589743589743</v>
      </c>
      <c r="J27" s="21">
        <f t="shared" si="2"/>
        <v>550723.35551282053</v>
      </c>
    </row>
    <row r="28" spans="1:10" ht="12" customHeight="1" x14ac:dyDescent="0.25">
      <c r="A28" s="7" t="s">
        <v>96</v>
      </c>
      <c r="B28" s="11">
        <f>B29+B30+B31+B32+B33+B34+B35+B36+B37+B38+B39</f>
        <v>6379.8</v>
      </c>
      <c r="C28" s="11">
        <f t="shared" ref="C28:E28" si="4">C29+C30+C31+C32+C33+C34+C35+C36+C37+C38+C39</f>
        <v>8369.7000000000007</v>
      </c>
      <c r="D28" s="11">
        <f t="shared" si="4"/>
        <v>7764.4</v>
      </c>
      <c r="E28" s="15">
        <f t="shared" si="4"/>
        <v>374.9</v>
      </c>
      <c r="F28" s="15">
        <f>SUM(B28:E28)</f>
        <v>22888.800000000003</v>
      </c>
      <c r="G28" s="11">
        <v>3956459</v>
      </c>
      <c r="H28" s="11">
        <v>338000</v>
      </c>
      <c r="I28" s="11">
        <f t="shared" si="3"/>
        <v>11.705500000000001</v>
      </c>
      <c r="J28" s="20">
        <f>J29+J30+J31+J32+J33+J34+J35+J36+J37+J38+J39</f>
        <v>838110.66561830894</v>
      </c>
    </row>
    <row r="29" spans="1:10" ht="11.25" customHeight="1" x14ac:dyDescent="0.25">
      <c r="A29" s="9" t="s">
        <v>18</v>
      </c>
      <c r="B29" s="10">
        <v>218.6</v>
      </c>
      <c r="C29" s="10">
        <v>241</v>
      </c>
      <c r="D29" s="10">
        <v>271</v>
      </c>
      <c r="E29" s="14">
        <v>292.8</v>
      </c>
      <c r="F29" s="14">
        <f t="shared" si="1"/>
        <v>1023.4</v>
      </c>
      <c r="G29" s="10">
        <v>70739</v>
      </c>
      <c r="H29" s="10">
        <v>17000</v>
      </c>
      <c r="I29" s="10">
        <f t="shared" si="3"/>
        <v>4.1611176470588234</v>
      </c>
      <c r="J29" s="21">
        <f t="shared" ref="J29:J39" si="5">(B29+C29+B29+D29+C29+B29+E29+D29+C29+B29)*I29</f>
        <v>10120.67034117647</v>
      </c>
    </row>
    <row r="30" spans="1:10" ht="11.25" customHeight="1" x14ac:dyDescent="0.25">
      <c r="A30" s="9" t="s">
        <v>19</v>
      </c>
      <c r="B30" s="10">
        <v>143.9</v>
      </c>
      <c r="C30" s="10">
        <v>155.80000000000001</v>
      </c>
      <c r="D30" s="10">
        <v>0</v>
      </c>
      <c r="E30" s="14">
        <v>0</v>
      </c>
      <c r="F30" s="14">
        <f t="shared" si="1"/>
        <v>299.70000000000005</v>
      </c>
      <c r="G30" s="10">
        <v>119278</v>
      </c>
      <c r="H30" s="10">
        <v>22000</v>
      </c>
      <c r="I30" s="10">
        <f t="shared" si="3"/>
        <v>5.4217272727272725</v>
      </c>
      <c r="J30" s="21">
        <f t="shared" si="5"/>
        <v>5654.8615454545461</v>
      </c>
    </row>
    <row r="31" spans="1:10" ht="11.25" customHeight="1" x14ac:dyDescent="0.25">
      <c r="A31" s="9" t="s">
        <v>88</v>
      </c>
      <c r="B31" s="10">
        <v>34.700000000000003</v>
      </c>
      <c r="C31" s="10">
        <v>34.9</v>
      </c>
      <c r="D31" s="10">
        <v>35.5</v>
      </c>
      <c r="E31" s="14">
        <v>22.9</v>
      </c>
      <c r="F31" s="14">
        <f>SUM(B31:E31)</f>
        <v>128</v>
      </c>
      <c r="G31" s="10">
        <v>3399</v>
      </c>
      <c r="H31" s="10">
        <v>1000</v>
      </c>
      <c r="I31" s="10">
        <f t="shared" si="3"/>
        <v>3.399</v>
      </c>
      <c r="J31" s="21">
        <f t="shared" si="5"/>
        <v>1146.8226000000002</v>
      </c>
    </row>
    <row r="32" spans="1:10" ht="11.25" customHeight="1" x14ac:dyDescent="0.25">
      <c r="A32" s="9" t="s">
        <v>89</v>
      </c>
      <c r="B32" s="10">
        <v>292.2</v>
      </c>
      <c r="C32" s="10">
        <v>321.2</v>
      </c>
      <c r="D32" s="10">
        <v>0</v>
      </c>
      <c r="E32" s="14">
        <v>0</v>
      </c>
      <c r="F32" s="14">
        <f>SUM(B32:E32)</f>
        <v>613.4</v>
      </c>
      <c r="G32" s="10">
        <v>154029</v>
      </c>
      <c r="H32" s="10">
        <v>30000</v>
      </c>
      <c r="I32" s="10">
        <f t="shared" si="3"/>
        <v>5.1342999999999996</v>
      </c>
      <c r="J32" s="21">
        <f t="shared" si="5"/>
        <v>10948.38132</v>
      </c>
    </row>
    <row r="33" spans="1:11" ht="11.25" customHeight="1" x14ac:dyDescent="0.25">
      <c r="A33" s="9" t="s">
        <v>20</v>
      </c>
      <c r="B33" s="10">
        <v>575.5</v>
      </c>
      <c r="C33" s="10">
        <v>774.4</v>
      </c>
      <c r="D33" s="10">
        <v>863.6</v>
      </c>
      <c r="E33" s="14">
        <v>0</v>
      </c>
      <c r="F33" s="14">
        <f t="shared" si="1"/>
        <v>2213.5</v>
      </c>
      <c r="G33" s="10">
        <v>615289</v>
      </c>
      <c r="H33" s="10">
        <v>33000</v>
      </c>
      <c r="I33" s="10">
        <f t="shared" si="3"/>
        <v>18.645121212121211</v>
      </c>
      <c r="J33" s="21">
        <f t="shared" si="5"/>
        <v>118441.26798787877</v>
      </c>
    </row>
    <row r="34" spans="1:11" ht="11.25" customHeight="1" x14ac:dyDescent="0.25">
      <c r="A34" s="9" t="s">
        <v>21</v>
      </c>
      <c r="B34" s="10">
        <v>638.70000000000005</v>
      </c>
      <c r="C34" s="10">
        <v>1115.9000000000001</v>
      </c>
      <c r="D34" s="10">
        <v>1207.2</v>
      </c>
      <c r="E34" s="14">
        <v>0</v>
      </c>
      <c r="F34" s="14">
        <f t="shared" si="1"/>
        <v>2961.8</v>
      </c>
      <c r="G34" s="10">
        <v>164584</v>
      </c>
      <c r="H34" s="10">
        <v>25000</v>
      </c>
      <c r="I34" s="10">
        <f t="shared" si="3"/>
        <v>6.5833599999999999</v>
      </c>
      <c r="J34" s="21">
        <f t="shared" si="5"/>
        <v>54753.146783999997</v>
      </c>
    </row>
    <row r="35" spans="1:11" ht="11.25" customHeight="1" x14ac:dyDescent="0.25">
      <c r="A35" s="9" t="s">
        <v>22</v>
      </c>
      <c r="B35" s="10">
        <v>1360.2</v>
      </c>
      <c r="C35" s="10">
        <v>1787.6</v>
      </c>
      <c r="D35" s="10">
        <v>2323</v>
      </c>
      <c r="E35" s="14">
        <v>0</v>
      </c>
      <c r="F35" s="14">
        <f t="shared" si="1"/>
        <v>5470.8</v>
      </c>
      <c r="G35" s="10">
        <v>347118</v>
      </c>
      <c r="H35" s="10">
        <v>44000</v>
      </c>
      <c r="I35" s="10">
        <f t="shared" si="3"/>
        <v>7.8890454545454549</v>
      </c>
      <c r="J35" s="21">
        <f t="shared" si="5"/>
        <v>121882.59665454547</v>
      </c>
    </row>
    <row r="36" spans="1:11" ht="11.25" customHeight="1" x14ac:dyDescent="0.25">
      <c r="A36" s="9" t="s">
        <v>23</v>
      </c>
      <c r="B36" s="10">
        <v>24.8</v>
      </c>
      <c r="C36" s="10">
        <v>25.1</v>
      </c>
      <c r="D36" s="10">
        <v>33.4</v>
      </c>
      <c r="E36" s="14">
        <v>59.2</v>
      </c>
      <c r="F36" s="14">
        <f t="shared" si="1"/>
        <v>142.5</v>
      </c>
      <c r="G36" s="10">
        <v>232311</v>
      </c>
      <c r="H36" s="10">
        <v>19000</v>
      </c>
      <c r="I36" s="10">
        <f t="shared" si="3"/>
        <v>12.226894736842105</v>
      </c>
      <c r="J36" s="21">
        <f t="shared" si="5"/>
        <v>3674.1818684210525</v>
      </c>
    </row>
    <row r="37" spans="1:11" ht="11.25" customHeight="1" x14ac:dyDescent="0.25">
      <c r="A37" s="9" t="s">
        <v>24</v>
      </c>
      <c r="B37" s="10">
        <v>323.10000000000002</v>
      </c>
      <c r="C37" s="10">
        <v>354</v>
      </c>
      <c r="D37" s="10">
        <v>0</v>
      </c>
      <c r="E37" s="14">
        <v>0</v>
      </c>
      <c r="F37" s="14">
        <f t="shared" si="1"/>
        <v>677.1</v>
      </c>
      <c r="G37" s="10">
        <v>132795</v>
      </c>
      <c r="H37" s="10">
        <v>18000</v>
      </c>
      <c r="I37" s="10">
        <f t="shared" si="3"/>
        <v>7.3775000000000004</v>
      </c>
      <c r="J37" s="21">
        <f t="shared" si="5"/>
        <v>17369.586000000003</v>
      </c>
    </row>
    <row r="38" spans="1:11" ht="11.25" customHeight="1" x14ac:dyDescent="0.25">
      <c r="A38" s="9" t="s">
        <v>25</v>
      </c>
      <c r="B38" s="10">
        <v>184.6</v>
      </c>
      <c r="C38" s="10">
        <v>298</v>
      </c>
      <c r="D38" s="10">
        <v>0</v>
      </c>
      <c r="E38" s="14">
        <v>0</v>
      </c>
      <c r="F38" s="14">
        <f t="shared" si="1"/>
        <v>482.6</v>
      </c>
      <c r="G38" s="10">
        <v>34568</v>
      </c>
      <c r="H38" s="10">
        <v>19000</v>
      </c>
      <c r="I38" s="10">
        <f t="shared" si="3"/>
        <v>1.8193684210526315</v>
      </c>
      <c r="J38" s="21">
        <f t="shared" si="5"/>
        <v>2969.9370105263156</v>
      </c>
    </row>
    <row r="39" spans="1:11" ht="11.25" customHeight="1" x14ac:dyDescent="0.25">
      <c r="A39" s="9" t="s">
        <v>26</v>
      </c>
      <c r="B39" s="10">
        <v>2583.5</v>
      </c>
      <c r="C39" s="10">
        <v>3261.8</v>
      </c>
      <c r="D39" s="10">
        <v>3030.7</v>
      </c>
      <c r="E39" s="14">
        <v>0</v>
      </c>
      <c r="F39" s="14">
        <f t="shared" si="1"/>
        <v>8876</v>
      </c>
      <c r="G39" s="10">
        <v>2082349.0000000002</v>
      </c>
      <c r="H39" s="10">
        <v>111000</v>
      </c>
      <c r="I39" s="10">
        <f t="shared" si="3"/>
        <v>18.759900900900902</v>
      </c>
      <c r="J39" s="21">
        <f t="shared" si="5"/>
        <v>491149.21350630635</v>
      </c>
    </row>
    <row r="40" spans="1:11" ht="12" customHeight="1" x14ac:dyDescent="0.25">
      <c r="A40" s="7" t="s">
        <v>97</v>
      </c>
      <c r="B40" s="8">
        <f>B41+B42+B43+B44+B45+B46+B47+B48</f>
        <v>7705.6999999999989</v>
      </c>
      <c r="C40" s="8">
        <f t="shared" ref="C40:F40" si="6">C41+C42+C43+C44+C45+C46+C47+C48</f>
        <v>10097.6</v>
      </c>
      <c r="D40" s="8">
        <f t="shared" si="6"/>
        <v>9320.1</v>
      </c>
      <c r="E40" s="13">
        <f t="shared" si="6"/>
        <v>8930.5</v>
      </c>
      <c r="F40" s="13">
        <f t="shared" si="6"/>
        <v>36053.9</v>
      </c>
      <c r="G40" s="8">
        <v>2979667</v>
      </c>
      <c r="H40" s="8">
        <v>327000</v>
      </c>
      <c r="I40" s="8">
        <f t="shared" si="3"/>
        <v>9.1121314984709478</v>
      </c>
      <c r="J40" s="20">
        <f>J41+J42+J43+J44+J45+J46+J47+J48</f>
        <v>798190.2748783062</v>
      </c>
    </row>
    <row r="41" spans="1:11" ht="12.75" customHeight="1" x14ac:dyDescent="0.25">
      <c r="A41" s="9" t="s">
        <v>27</v>
      </c>
      <c r="B41" s="10">
        <v>106.9</v>
      </c>
      <c r="C41" s="10">
        <v>270.89999999999998</v>
      </c>
      <c r="D41" s="10">
        <v>296.5</v>
      </c>
      <c r="E41" s="14">
        <v>235.2</v>
      </c>
      <c r="F41" s="14">
        <f t="shared" si="1"/>
        <v>909.5</v>
      </c>
      <c r="G41" s="10">
        <v>36746</v>
      </c>
      <c r="H41" s="10">
        <v>11000</v>
      </c>
      <c r="I41" s="10">
        <f t="shared" si="3"/>
        <v>3.3405454545454547</v>
      </c>
      <c r="J41" s="21">
        <f t="shared" ref="J41:J48" si="7">(B41+C41+B41+D41+C41+B41+E41+D41+C41+B41)*I41</f>
        <v>6909.9182727272728</v>
      </c>
    </row>
    <row r="42" spans="1:11" ht="12.75" customHeight="1" x14ac:dyDescent="0.25">
      <c r="A42" s="9" t="s">
        <v>28</v>
      </c>
      <c r="B42" s="10">
        <v>111</v>
      </c>
      <c r="C42" s="10">
        <v>125.2</v>
      </c>
      <c r="D42" s="10">
        <v>126</v>
      </c>
      <c r="E42" s="14">
        <v>0</v>
      </c>
      <c r="F42" s="14">
        <f t="shared" si="1"/>
        <v>362.2</v>
      </c>
      <c r="G42" s="10">
        <v>81116</v>
      </c>
      <c r="H42" s="10">
        <v>7000</v>
      </c>
      <c r="I42" s="10">
        <f t="shared" si="3"/>
        <v>11.587999999999999</v>
      </c>
      <c r="J42" s="21">
        <f t="shared" si="7"/>
        <v>12417.700799999999</v>
      </c>
    </row>
    <row r="43" spans="1:11" ht="12.75" customHeight="1" x14ac:dyDescent="0.25">
      <c r="A43" s="9" t="s">
        <v>80</v>
      </c>
      <c r="B43" s="10"/>
      <c r="C43" s="10">
        <v>634.20000000000005</v>
      </c>
      <c r="D43" s="10">
        <v>252.6</v>
      </c>
      <c r="E43" s="14">
        <v>284.89999999999998</v>
      </c>
      <c r="F43" s="14">
        <f t="shared" ref="F43" si="8">SUM(C43:E43)</f>
        <v>1171.7</v>
      </c>
      <c r="G43" s="10">
        <v>0</v>
      </c>
      <c r="H43" s="10">
        <v>29000</v>
      </c>
      <c r="I43" s="10">
        <f t="shared" si="3"/>
        <v>0</v>
      </c>
      <c r="J43" s="21">
        <f t="shared" si="7"/>
        <v>0</v>
      </c>
    </row>
    <row r="44" spans="1:11" ht="12.75" customHeight="1" x14ac:dyDescent="0.25">
      <c r="A44" s="9" t="s">
        <v>29</v>
      </c>
      <c r="B44" s="10">
        <v>3948.7</v>
      </c>
      <c r="C44" s="10">
        <v>4759</v>
      </c>
      <c r="D44" s="10">
        <v>4644.3</v>
      </c>
      <c r="E44" s="14">
        <v>4557.6000000000004</v>
      </c>
      <c r="F44" s="14">
        <f>E44+D44+C44+B44</f>
        <v>17909.600000000002</v>
      </c>
      <c r="G44" s="10">
        <v>1392597</v>
      </c>
      <c r="H44" s="10">
        <v>130000</v>
      </c>
      <c r="I44" s="10">
        <f t="shared" si="3"/>
        <v>10.712284615384615</v>
      </c>
      <c r="J44" s="21">
        <f t="shared" si="7"/>
        <v>470462.11573846149</v>
      </c>
    </row>
    <row r="45" spans="1:11" ht="12.75" customHeight="1" x14ac:dyDescent="0.25">
      <c r="A45" s="9" t="s">
        <v>30</v>
      </c>
      <c r="B45" s="10">
        <v>595.20000000000005</v>
      </c>
      <c r="C45" s="10">
        <v>623.70000000000005</v>
      </c>
      <c r="D45" s="10">
        <v>575.29999999999995</v>
      </c>
      <c r="E45" s="14">
        <v>593.70000000000005</v>
      </c>
      <c r="F45" s="14">
        <f>E45+D45+C45+B45</f>
        <v>2387.9</v>
      </c>
      <c r="G45" s="10">
        <v>117821</v>
      </c>
      <c r="H45" s="10">
        <v>23000</v>
      </c>
      <c r="I45" s="10">
        <f t="shared" si="3"/>
        <v>5.1226521739130435</v>
      </c>
      <c r="J45" s="21">
        <f t="shared" si="7"/>
        <v>30716.44696521739</v>
      </c>
    </row>
    <row r="46" spans="1:11" ht="12.75" customHeight="1" x14ac:dyDescent="0.25">
      <c r="A46" s="9" t="s">
        <v>31</v>
      </c>
      <c r="B46" s="10">
        <v>810.3</v>
      </c>
      <c r="C46" s="10">
        <v>1115</v>
      </c>
      <c r="D46" s="10">
        <v>911.7</v>
      </c>
      <c r="E46" s="14">
        <v>748.2</v>
      </c>
      <c r="F46" s="14">
        <f>E46+D46+C46+B46</f>
        <v>3585.2</v>
      </c>
      <c r="G46" s="10">
        <v>469410</v>
      </c>
      <c r="H46" s="10">
        <v>58000</v>
      </c>
      <c r="I46" s="10">
        <f t="shared" si="3"/>
        <v>8.0932758620689658</v>
      </c>
      <c r="J46" s="21">
        <f t="shared" si="7"/>
        <v>74116.601689655174</v>
      </c>
    </row>
    <row r="47" spans="1:11" ht="12.75" customHeight="1" x14ac:dyDescent="0.25">
      <c r="A47" s="9" t="s">
        <v>32</v>
      </c>
      <c r="B47" s="10">
        <v>2133.6</v>
      </c>
      <c r="C47" s="10">
        <v>2325</v>
      </c>
      <c r="D47" s="10">
        <v>2408.6999999999998</v>
      </c>
      <c r="E47" s="14">
        <v>2292.4</v>
      </c>
      <c r="F47" s="14">
        <f t="shared" si="1"/>
        <v>9159.7000000000007</v>
      </c>
      <c r="G47" s="10">
        <v>881977</v>
      </c>
      <c r="H47" s="10">
        <v>98000</v>
      </c>
      <c r="I47" s="10">
        <f t="shared" si="3"/>
        <v>8.9997653061224483</v>
      </c>
      <c r="J47" s="21">
        <f t="shared" si="7"/>
        <v>203567.49141224488</v>
      </c>
    </row>
    <row r="48" spans="1:11" ht="11.25" customHeight="1" x14ac:dyDescent="0.25">
      <c r="A48" s="9" t="s">
        <v>81</v>
      </c>
      <c r="B48" s="10"/>
      <c r="C48" s="10">
        <v>244.6</v>
      </c>
      <c r="D48" s="10">
        <v>105</v>
      </c>
      <c r="E48" s="14">
        <v>218.5</v>
      </c>
      <c r="F48" s="14">
        <f t="shared" ref="F48" si="9">SUM(C48:E48)</f>
        <v>568.1</v>
      </c>
      <c r="G48" s="10">
        <v>0</v>
      </c>
      <c r="H48" s="10">
        <v>8000</v>
      </c>
      <c r="I48" s="10">
        <f t="shared" si="3"/>
        <v>0</v>
      </c>
      <c r="J48" s="21">
        <f t="shared" si="7"/>
        <v>0</v>
      </c>
      <c r="K48" s="1"/>
    </row>
    <row r="49" spans="1:10" ht="12" customHeight="1" x14ac:dyDescent="0.25">
      <c r="A49" s="7" t="s">
        <v>98</v>
      </c>
      <c r="B49" s="8">
        <f t="shared" ref="B49:D49" si="10">B50+B51+B52+B53+B54+B55+B56</f>
        <v>4141.5</v>
      </c>
      <c r="C49" s="8">
        <f t="shared" si="10"/>
        <v>5011.8999999999996</v>
      </c>
      <c r="D49" s="8">
        <f t="shared" si="10"/>
        <v>4550.4000000000005</v>
      </c>
      <c r="E49" s="13">
        <f>E50+E51+E52+E53+E54+E55+E56</f>
        <v>2020.8</v>
      </c>
      <c r="F49" s="13">
        <f t="shared" si="1"/>
        <v>15724.6</v>
      </c>
      <c r="G49" s="8">
        <v>891478.99999999988</v>
      </c>
      <c r="H49" s="8">
        <v>193000</v>
      </c>
      <c r="I49" s="8">
        <f t="shared" si="3"/>
        <v>4.6190621761658024</v>
      </c>
      <c r="J49" s="20">
        <f>J50+J51+J52+J53+J54+J55+J56</f>
        <v>179630.9271999448</v>
      </c>
    </row>
    <row r="50" spans="1:10" ht="12.75" customHeight="1" x14ac:dyDescent="0.25">
      <c r="A50" s="9" t="s">
        <v>33</v>
      </c>
      <c r="B50" s="10">
        <v>1536.4</v>
      </c>
      <c r="C50" s="10">
        <v>1647.7</v>
      </c>
      <c r="D50" s="10">
        <v>1809.8</v>
      </c>
      <c r="E50" s="14">
        <v>1844.8</v>
      </c>
      <c r="F50" s="14">
        <f t="shared" si="1"/>
        <v>6838.7000000000007</v>
      </c>
      <c r="G50" s="10">
        <v>147099</v>
      </c>
      <c r="H50" s="10">
        <v>53000</v>
      </c>
      <c r="I50" s="10">
        <f t="shared" si="3"/>
        <v>2.7754528301886792</v>
      </c>
      <c r="J50" s="21">
        <f t="shared" ref="J50:J56" si="11">(B50+C50+B50+D50+C50+B50+E50+D50+C50+B50)*I50</f>
        <v>45942.34824339622</v>
      </c>
    </row>
    <row r="51" spans="1:10" ht="12.75" customHeight="1" x14ac:dyDescent="0.25">
      <c r="A51" s="9" t="s">
        <v>34</v>
      </c>
      <c r="B51" s="10">
        <v>250.6</v>
      </c>
      <c r="C51" s="10">
        <v>259.5</v>
      </c>
      <c r="D51" s="10">
        <v>0</v>
      </c>
      <c r="E51" s="14">
        <v>0</v>
      </c>
      <c r="F51" s="14">
        <f t="shared" si="1"/>
        <v>510.1</v>
      </c>
      <c r="G51" s="10">
        <v>12537</v>
      </c>
      <c r="H51" s="10">
        <v>6000</v>
      </c>
      <c r="I51" s="10">
        <f t="shared" si="3"/>
        <v>2.0895000000000001</v>
      </c>
      <c r="J51" s="21">
        <f t="shared" si="11"/>
        <v>3721.1905499999998</v>
      </c>
    </row>
    <row r="52" spans="1:10" ht="12.75" customHeight="1" x14ac:dyDescent="0.25">
      <c r="A52" s="9" t="s">
        <v>35</v>
      </c>
      <c r="B52" s="10">
        <v>290.8</v>
      </c>
      <c r="C52" s="10">
        <v>328.4</v>
      </c>
      <c r="D52" s="10">
        <v>375.1</v>
      </c>
      <c r="E52" s="14">
        <v>0</v>
      </c>
      <c r="F52" s="14">
        <f t="shared" si="1"/>
        <v>994.3</v>
      </c>
      <c r="G52" s="10">
        <v>61721</v>
      </c>
      <c r="H52" s="10">
        <v>16000</v>
      </c>
      <c r="I52" s="10">
        <f t="shared" si="3"/>
        <v>3.8575624999999998</v>
      </c>
      <c r="J52" s="21">
        <f t="shared" si="11"/>
        <v>11181.530662500001</v>
      </c>
    </row>
    <row r="53" spans="1:10" ht="12.75" customHeight="1" x14ac:dyDescent="0.25">
      <c r="A53" s="9" t="s">
        <v>36</v>
      </c>
      <c r="B53" s="10">
        <v>113.1</v>
      </c>
      <c r="C53" s="10">
        <v>173.5</v>
      </c>
      <c r="D53" s="10">
        <v>0</v>
      </c>
      <c r="E53" s="14">
        <v>0</v>
      </c>
      <c r="F53" s="14">
        <f t="shared" si="1"/>
        <v>286.60000000000002</v>
      </c>
      <c r="G53" s="10">
        <v>51408</v>
      </c>
      <c r="H53" s="10">
        <v>10000</v>
      </c>
      <c r="I53" s="10">
        <f t="shared" si="3"/>
        <v>5.1407999999999996</v>
      </c>
      <c r="J53" s="21">
        <f t="shared" si="11"/>
        <v>5001.4843200000005</v>
      </c>
    </row>
    <row r="54" spans="1:10" ht="12.75" customHeight="1" x14ac:dyDescent="0.25">
      <c r="A54" s="9" t="s">
        <v>82</v>
      </c>
      <c r="B54" s="10">
        <v>210.3</v>
      </c>
      <c r="C54" s="10">
        <v>170.8</v>
      </c>
      <c r="D54" s="10">
        <v>174</v>
      </c>
      <c r="E54" s="14">
        <v>176</v>
      </c>
      <c r="F54" s="14">
        <f t="shared" si="1"/>
        <v>731.09999999999991</v>
      </c>
      <c r="G54" s="10">
        <v>54775</v>
      </c>
      <c r="H54" s="10">
        <v>19000</v>
      </c>
      <c r="I54" s="10">
        <f t="shared" si="3"/>
        <v>2.8828947368421054</v>
      </c>
      <c r="J54" s="21">
        <f t="shared" si="11"/>
        <v>5412.9231578947365</v>
      </c>
    </row>
    <row r="55" spans="1:10" ht="12.75" customHeight="1" x14ac:dyDescent="0.25">
      <c r="A55" s="9" t="s">
        <v>37</v>
      </c>
      <c r="B55" s="10">
        <v>365.7</v>
      </c>
      <c r="C55" s="10">
        <v>1140.0999999999999</v>
      </c>
      <c r="D55" s="10">
        <v>943.2</v>
      </c>
      <c r="E55" s="14">
        <v>0</v>
      </c>
      <c r="F55" s="14">
        <f t="shared" si="1"/>
        <v>2449</v>
      </c>
      <c r="G55" s="10">
        <v>61046</v>
      </c>
      <c r="H55" s="10">
        <v>25000</v>
      </c>
      <c r="I55" s="10">
        <f t="shared" si="3"/>
        <v>2.44184</v>
      </c>
      <c r="J55" s="21">
        <f t="shared" si="11"/>
        <v>16530.035879999999</v>
      </c>
    </row>
    <row r="56" spans="1:10" ht="12.75" customHeight="1" x14ac:dyDescent="0.25">
      <c r="A56" s="9" t="s">
        <v>38</v>
      </c>
      <c r="B56" s="10">
        <v>1374.6</v>
      </c>
      <c r="C56" s="10">
        <v>1291.9000000000001</v>
      </c>
      <c r="D56" s="10">
        <v>1248.3</v>
      </c>
      <c r="E56" s="14">
        <v>0</v>
      </c>
      <c r="F56" s="14">
        <f t="shared" si="1"/>
        <v>3914.7999999999997</v>
      </c>
      <c r="G56" s="10">
        <v>502893</v>
      </c>
      <c r="H56" s="10">
        <v>65000</v>
      </c>
      <c r="I56" s="10">
        <f t="shared" si="3"/>
        <v>7.7368153846153849</v>
      </c>
      <c r="J56" s="21">
        <f t="shared" si="11"/>
        <v>91841.414386153847</v>
      </c>
    </row>
    <row r="57" spans="1:10" ht="12.75" customHeight="1" x14ac:dyDescent="0.25">
      <c r="A57" s="7" t="s">
        <v>99</v>
      </c>
      <c r="B57" s="8">
        <f t="shared" ref="B57:C57" si="12">B58+B59+B60+B61+B62+B63+B64+B65+B66+B67+B68+B69+B70+B71</f>
        <v>15260.1</v>
      </c>
      <c r="C57" s="8">
        <f t="shared" si="12"/>
        <v>16855.899999999998</v>
      </c>
      <c r="D57" s="8">
        <f>D58+D59+D60+D61+D62+D63+D64+D65+D66+D67+D68+D69+D70+D71</f>
        <v>6418.0999999999995</v>
      </c>
      <c r="E57" s="13">
        <f>E58+E59+E60+E61+E62+E63+E64+E65+E66+E67+E68+E69+E70+E71</f>
        <v>4735.3999999999996</v>
      </c>
      <c r="F57" s="13">
        <f t="shared" si="1"/>
        <v>43269.5</v>
      </c>
      <c r="G57" s="8">
        <v>5112801</v>
      </c>
      <c r="H57" s="8">
        <v>729000</v>
      </c>
      <c r="I57" s="8">
        <f t="shared" si="3"/>
        <v>7.0134444444444446</v>
      </c>
      <c r="J57" s="20">
        <f>J58+J59+J60+J61+J62+J63+J64+J65+J66+J67+J68+J69+J70+J71</f>
        <v>909633.46338546497</v>
      </c>
    </row>
    <row r="58" spans="1:10" ht="11.25" customHeight="1" x14ac:dyDescent="0.25">
      <c r="A58" s="9" t="s">
        <v>39</v>
      </c>
      <c r="B58" s="10">
        <v>2485.3000000000002</v>
      </c>
      <c r="C58" s="10">
        <v>2652.1</v>
      </c>
      <c r="D58" s="10">
        <v>0</v>
      </c>
      <c r="E58" s="14">
        <v>0</v>
      </c>
      <c r="F58" s="14">
        <f t="shared" si="1"/>
        <v>5137.3999999999996</v>
      </c>
      <c r="G58" s="10">
        <v>428891</v>
      </c>
      <c r="H58" s="10">
        <v>97000</v>
      </c>
      <c r="I58" s="10">
        <f t="shared" si="3"/>
        <v>4.4215567010309282</v>
      </c>
      <c r="J58" s="21">
        <f t="shared" ref="J58:J71" si="13">(B58+C58+B58+D58+C58+B58+E58+D58+C58+B58)*I58</f>
        <v>79134.811056701044</v>
      </c>
    </row>
    <row r="59" spans="1:10" ht="11.25" customHeight="1" x14ac:dyDescent="0.25">
      <c r="A59" s="9" t="s">
        <v>40</v>
      </c>
      <c r="B59" s="10">
        <v>369.6</v>
      </c>
      <c r="C59" s="10">
        <v>415.7</v>
      </c>
      <c r="D59" s="10">
        <v>439.7</v>
      </c>
      <c r="E59" s="14">
        <v>465.7</v>
      </c>
      <c r="F59" s="14">
        <f t="shared" si="1"/>
        <v>1690.6999999999998</v>
      </c>
      <c r="G59" s="10">
        <v>59311</v>
      </c>
      <c r="H59" s="10">
        <v>17000</v>
      </c>
      <c r="I59" s="10">
        <f t="shared" si="3"/>
        <v>3.4888823529411765</v>
      </c>
      <c r="J59" s="21">
        <f t="shared" si="13"/>
        <v>14201.844505882351</v>
      </c>
    </row>
    <row r="60" spans="1:10" ht="11.25" customHeight="1" x14ac:dyDescent="0.25">
      <c r="A60" s="9" t="s">
        <v>41</v>
      </c>
      <c r="B60" s="10">
        <v>304.7</v>
      </c>
      <c r="C60" s="10">
        <v>320.8</v>
      </c>
      <c r="D60" s="10">
        <v>0</v>
      </c>
      <c r="E60" s="14">
        <v>0</v>
      </c>
      <c r="F60" s="14">
        <f t="shared" si="1"/>
        <v>625.5</v>
      </c>
      <c r="G60" s="10">
        <v>50713</v>
      </c>
      <c r="H60" s="10">
        <v>21000</v>
      </c>
      <c r="I60" s="10">
        <f t="shared" si="3"/>
        <v>2.4149047619047619</v>
      </c>
      <c r="J60" s="21">
        <f t="shared" si="13"/>
        <v>5267.3902666666663</v>
      </c>
    </row>
    <row r="61" spans="1:10" ht="11.25" customHeight="1" x14ac:dyDescent="0.25">
      <c r="A61" s="9" t="s">
        <v>42</v>
      </c>
      <c r="B61" s="10">
        <v>2400.4</v>
      </c>
      <c r="C61" s="10">
        <v>2404.8000000000002</v>
      </c>
      <c r="D61" s="10">
        <v>0</v>
      </c>
      <c r="E61" s="14">
        <v>0</v>
      </c>
      <c r="F61" s="14">
        <f t="shared" si="1"/>
        <v>4805.2000000000007</v>
      </c>
      <c r="G61" s="10">
        <v>771342</v>
      </c>
      <c r="H61" s="10">
        <v>95000</v>
      </c>
      <c r="I61" s="10">
        <f t="shared" si="3"/>
        <v>8.11938947368421</v>
      </c>
      <c r="J61" s="21">
        <f t="shared" si="13"/>
        <v>136535.65338947371</v>
      </c>
    </row>
    <row r="62" spans="1:10" ht="11.25" customHeight="1" x14ac:dyDescent="0.25">
      <c r="A62" s="9" t="s">
        <v>43</v>
      </c>
      <c r="B62" s="10">
        <v>532.6</v>
      </c>
      <c r="C62" s="10">
        <v>633</v>
      </c>
      <c r="D62" s="10">
        <v>0</v>
      </c>
      <c r="E62" s="14">
        <v>0</v>
      </c>
      <c r="F62" s="14">
        <f t="shared" si="1"/>
        <v>1165.5999999999999</v>
      </c>
      <c r="G62" s="10">
        <v>332768</v>
      </c>
      <c r="H62" s="10">
        <v>32000</v>
      </c>
      <c r="I62" s="10">
        <f t="shared" si="3"/>
        <v>10.398999999999999</v>
      </c>
      <c r="J62" s="21">
        <f t="shared" si="13"/>
        <v>41901.730599999995</v>
      </c>
    </row>
    <row r="63" spans="1:10" ht="11.25" customHeight="1" x14ac:dyDescent="0.25">
      <c r="A63" s="9" t="s">
        <v>44</v>
      </c>
      <c r="B63" s="10">
        <v>837.1</v>
      </c>
      <c r="C63" s="10">
        <v>862.1</v>
      </c>
      <c r="D63" s="10">
        <v>832.8</v>
      </c>
      <c r="E63" s="14">
        <v>0</v>
      </c>
      <c r="F63" s="14">
        <f t="shared" si="1"/>
        <v>2532</v>
      </c>
      <c r="G63" s="10">
        <v>133251</v>
      </c>
      <c r="H63" s="10">
        <v>31000</v>
      </c>
      <c r="I63" s="10">
        <f t="shared" si="3"/>
        <v>4.2984193548387095</v>
      </c>
      <c r="J63" s="21">
        <f t="shared" si="13"/>
        <v>32669.276622580652</v>
      </c>
    </row>
    <row r="64" spans="1:10" ht="11.25" customHeight="1" x14ac:dyDescent="0.25">
      <c r="A64" s="9" t="s">
        <v>45</v>
      </c>
      <c r="B64" s="10">
        <v>1004</v>
      </c>
      <c r="C64" s="10">
        <v>1112.8</v>
      </c>
      <c r="D64" s="10">
        <v>1154.0999999999999</v>
      </c>
      <c r="E64" s="14">
        <v>1042.8</v>
      </c>
      <c r="F64" s="14">
        <f t="shared" si="1"/>
        <v>4313.7</v>
      </c>
      <c r="G64" s="10">
        <v>270694</v>
      </c>
      <c r="H64" s="10">
        <v>58000</v>
      </c>
      <c r="I64" s="10">
        <f t="shared" si="3"/>
        <v>4.6671379310344827</v>
      </c>
      <c r="J64" s="21">
        <f t="shared" si="13"/>
        <v>49963.578406896551</v>
      </c>
    </row>
    <row r="65" spans="1:10" ht="11.25" customHeight="1" x14ac:dyDescent="0.25">
      <c r="A65" s="9" t="s">
        <v>46</v>
      </c>
      <c r="B65" s="10">
        <v>487.1</v>
      </c>
      <c r="C65" s="10">
        <v>684.5</v>
      </c>
      <c r="D65" s="10">
        <v>726.6</v>
      </c>
      <c r="E65" s="14">
        <v>0</v>
      </c>
      <c r="F65" s="14">
        <f t="shared" si="1"/>
        <v>1898.1999999999998</v>
      </c>
      <c r="G65" s="10">
        <v>524284</v>
      </c>
      <c r="H65" s="10">
        <v>32000</v>
      </c>
      <c r="I65" s="10">
        <f t="shared" si="3"/>
        <v>16.383875</v>
      </c>
      <c r="J65" s="21">
        <f t="shared" si="13"/>
        <v>89375.676512500009</v>
      </c>
    </row>
    <row r="66" spans="1:10" ht="11.25" customHeight="1" x14ac:dyDescent="0.25">
      <c r="A66" s="9" t="s">
        <v>47</v>
      </c>
      <c r="B66" s="10">
        <v>1530.4</v>
      </c>
      <c r="C66" s="10">
        <v>1587.9</v>
      </c>
      <c r="D66" s="10">
        <v>0</v>
      </c>
      <c r="E66" s="14">
        <v>0</v>
      </c>
      <c r="F66" s="14">
        <f t="shared" si="1"/>
        <v>3118.3</v>
      </c>
      <c r="G66" s="10">
        <v>218566</v>
      </c>
      <c r="H66" s="10">
        <v>84000</v>
      </c>
      <c r="I66" s="10">
        <f t="shared" si="3"/>
        <v>2.6019761904761904</v>
      </c>
      <c r="J66" s="21">
        <f t="shared" si="13"/>
        <v>28323.291426190473</v>
      </c>
    </row>
    <row r="67" spans="1:10" ht="11.25" customHeight="1" x14ac:dyDescent="0.25">
      <c r="A67" s="9" t="s">
        <v>48</v>
      </c>
      <c r="B67" s="10">
        <v>790.8</v>
      </c>
      <c r="C67" s="10">
        <v>1151.8</v>
      </c>
      <c r="D67" s="10">
        <v>1190.0999999999999</v>
      </c>
      <c r="E67" s="14">
        <v>965.9</v>
      </c>
      <c r="F67" s="14">
        <f t="shared" si="1"/>
        <v>4098.6000000000004</v>
      </c>
      <c r="G67" s="10">
        <v>309376</v>
      </c>
      <c r="H67" s="10">
        <v>48000</v>
      </c>
      <c r="I67" s="10">
        <f t="shared" si="3"/>
        <v>6.4453333333333331</v>
      </c>
      <c r="J67" s="21">
        <f t="shared" si="13"/>
        <v>64225.813066666648</v>
      </c>
    </row>
    <row r="68" spans="1:10" ht="11.25" customHeight="1" x14ac:dyDescent="0.25">
      <c r="A68" s="9" t="s">
        <v>49</v>
      </c>
      <c r="B68" s="10">
        <v>831.2</v>
      </c>
      <c r="C68" s="10">
        <v>902.8</v>
      </c>
      <c r="D68" s="10">
        <v>0</v>
      </c>
      <c r="E68" s="14">
        <v>0</v>
      </c>
      <c r="F68" s="14">
        <f t="shared" si="1"/>
        <v>1734</v>
      </c>
      <c r="G68" s="10">
        <v>547943</v>
      </c>
      <c r="H68" s="10">
        <v>36000</v>
      </c>
      <c r="I68" s="10">
        <f t="shared" si="3"/>
        <v>15.220638888888889</v>
      </c>
      <c r="J68" s="21">
        <f t="shared" si="13"/>
        <v>91829.158544444435</v>
      </c>
    </row>
    <row r="69" spans="1:10" ht="11.25" customHeight="1" x14ac:dyDescent="0.25">
      <c r="A69" s="9" t="s">
        <v>50</v>
      </c>
      <c r="B69" s="10">
        <v>1738.7</v>
      </c>
      <c r="C69" s="10">
        <v>1888</v>
      </c>
      <c r="D69" s="10">
        <v>0</v>
      </c>
      <c r="E69" s="14">
        <v>0</v>
      </c>
      <c r="F69" s="14">
        <f t="shared" si="1"/>
        <v>3626.7</v>
      </c>
      <c r="G69" s="10">
        <v>550192</v>
      </c>
      <c r="H69" s="10">
        <v>78000</v>
      </c>
      <c r="I69" s="10">
        <f t="shared" si="3"/>
        <v>7.0537435897435898</v>
      </c>
      <c r="J69" s="21">
        <f t="shared" si="13"/>
        <v>89009.779610256417</v>
      </c>
    </row>
    <row r="70" spans="1:10" ht="11.25" customHeight="1" x14ac:dyDescent="0.25">
      <c r="A70" s="9" t="s">
        <v>51</v>
      </c>
      <c r="B70" s="10">
        <v>1314.4</v>
      </c>
      <c r="C70" s="10">
        <v>1520.7</v>
      </c>
      <c r="D70" s="10">
        <v>1140</v>
      </c>
      <c r="E70" s="14">
        <v>1294.0999999999999</v>
      </c>
      <c r="F70" s="14">
        <f t="shared" si="1"/>
        <v>5269.2000000000007</v>
      </c>
      <c r="G70" s="10">
        <v>735877</v>
      </c>
      <c r="H70" s="10">
        <v>68000</v>
      </c>
      <c r="I70" s="10">
        <f t="shared" si="3"/>
        <v>10.821720588235294</v>
      </c>
      <c r="J70" s="21">
        <f t="shared" si="13"/>
        <v>144943.96121470589</v>
      </c>
    </row>
    <row r="71" spans="1:10" ht="11.25" customHeight="1" x14ac:dyDescent="0.25">
      <c r="A71" s="9" t="s">
        <v>52</v>
      </c>
      <c r="B71" s="10">
        <v>633.79999999999995</v>
      </c>
      <c r="C71" s="10">
        <v>718.9</v>
      </c>
      <c r="D71" s="10">
        <v>934.8</v>
      </c>
      <c r="E71" s="14">
        <v>966.9</v>
      </c>
      <c r="F71" s="14">
        <f t="shared" si="1"/>
        <v>3254.3999999999996</v>
      </c>
      <c r="G71" s="10">
        <v>179593</v>
      </c>
      <c r="H71" s="10">
        <v>32000</v>
      </c>
      <c r="I71" s="10">
        <f t="shared" si="3"/>
        <v>5.6122812499999997</v>
      </c>
      <c r="J71" s="21">
        <f t="shared" si="13"/>
        <v>42251.498162499993</v>
      </c>
    </row>
    <row r="72" spans="1:10" ht="10.5" customHeight="1" x14ac:dyDescent="0.25">
      <c r="A72" s="7" t="s">
        <v>53</v>
      </c>
      <c r="B72" s="8">
        <f>B73+B74+B75+B76+B77+B78</f>
        <v>6576</v>
      </c>
      <c r="C72" s="8">
        <f t="shared" ref="C72:E72" si="14">C73+C74+C75+C76+C77+C78</f>
        <v>7976.7000000000007</v>
      </c>
      <c r="D72" s="8">
        <f t="shared" si="14"/>
        <v>6683.6</v>
      </c>
      <c r="E72" s="13">
        <f t="shared" si="14"/>
        <v>5604.7</v>
      </c>
      <c r="F72" s="13">
        <f>SUM(B72:E72)</f>
        <v>26841.000000000004</v>
      </c>
      <c r="G72" s="8">
        <v>3233197</v>
      </c>
      <c r="H72" s="8">
        <v>291000</v>
      </c>
      <c r="I72" s="8">
        <f t="shared" si="3"/>
        <v>11.110642611683849</v>
      </c>
      <c r="J72" s="20">
        <f>J73+J74+J75+J76+J77+J78</f>
        <v>726774.16366788093</v>
      </c>
    </row>
    <row r="73" spans="1:10" ht="12" customHeight="1" x14ac:dyDescent="0.25">
      <c r="A73" s="9" t="s">
        <v>54</v>
      </c>
      <c r="B73" s="10">
        <v>279.7</v>
      </c>
      <c r="C73" s="10">
        <v>389.3</v>
      </c>
      <c r="D73" s="10">
        <v>292.60000000000002</v>
      </c>
      <c r="E73" s="14">
        <v>1813.2</v>
      </c>
      <c r="F73" s="14">
        <f t="shared" ref="F73:F74" si="15">E73+D73+C73+B73</f>
        <v>2774.8</v>
      </c>
      <c r="G73" s="10">
        <v>177332</v>
      </c>
      <c r="H73" s="10">
        <v>20000</v>
      </c>
      <c r="I73" s="10">
        <f t="shared" si="3"/>
        <v>8.8666</v>
      </c>
      <c r="J73" s="21">
        <f t="shared" ref="J73:J78" si="16">(B73+C73+B73+D73+C73+B73+E73+D73+C73+B73)*I73</f>
        <v>41540.907659999997</v>
      </c>
    </row>
    <row r="74" spans="1:10" ht="12" customHeight="1" x14ac:dyDescent="0.25">
      <c r="A74" s="9" t="s">
        <v>55</v>
      </c>
      <c r="B74" s="10">
        <v>1755.3</v>
      </c>
      <c r="C74" s="10">
        <v>2424</v>
      </c>
      <c r="D74" s="10">
        <v>2477.5</v>
      </c>
      <c r="E74" s="14">
        <v>2107.5</v>
      </c>
      <c r="F74" s="14">
        <f t="shared" si="15"/>
        <v>8764.2999999999993</v>
      </c>
      <c r="G74" s="10">
        <v>1405645</v>
      </c>
      <c r="H74" s="10">
        <v>105000</v>
      </c>
      <c r="I74" s="10">
        <f t="shared" si="3"/>
        <v>13.387095238095238</v>
      </c>
      <c r="J74" s="21">
        <f t="shared" si="16"/>
        <v>285890.78977619048</v>
      </c>
    </row>
    <row r="75" spans="1:10" ht="12.75" customHeight="1" x14ac:dyDescent="0.25">
      <c r="A75" s="9" t="s">
        <v>90</v>
      </c>
      <c r="B75" s="10">
        <v>1044.2</v>
      </c>
      <c r="C75" s="10">
        <v>1115.8</v>
      </c>
      <c r="D75" s="10">
        <v>0</v>
      </c>
      <c r="E75" s="14">
        <v>0</v>
      </c>
      <c r="F75" s="14">
        <f>SUM(B75:E75)</f>
        <v>2160</v>
      </c>
      <c r="G75" s="10">
        <v>482389</v>
      </c>
      <c r="H75" s="10">
        <v>32000</v>
      </c>
      <c r="I75" s="10">
        <f t="shared" ref="I75:I101" si="17">G75/H75</f>
        <v>15.07465625</v>
      </c>
      <c r="J75" s="21">
        <f t="shared" si="16"/>
        <v>113424.72855625</v>
      </c>
    </row>
    <row r="76" spans="1:10" ht="11.25" customHeight="1" x14ac:dyDescent="0.25">
      <c r="A76" s="9" t="s">
        <v>56</v>
      </c>
      <c r="B76" s="10">
        <v>1463.2</v>
      </c>
      <c r="C76" s="10">
        <v>1774.6</v>
      </c>
      <c r="D76" s="10">
        <v>2131.6</v>
      </c>
      <c r="E76" s="16">
        <v>1684</v>
      </c>
      <c r="F76" s="14">
        <f t="shared" ref="F76:F101" si="18">E76+D76+C76+B76</f>
        <v>7053.4</v>
      </c>
      <c r="G76" s="10">
        <v>219111</v>
      </c>
      <c r="H76" s="10">
        <v>36000</v>
      </c>
      <c r="I76" s="10">
        <f t="shared" si="17"/>
        <v>6.0864166666666666</v>
      </c>
      <c r="J76" s="21">
        <f t="shared" si="16"/>
        <v>104222.58171666668</v>
      </c>
    </row>
    <row r="77" spans="1:10" ht="11.25" customHeight="1" x14ac:dyDescent="0.25">
      <c r="A77" s="9" t="s">
        <v>79</v>
      </c>
      <c r="B77" s="10">
        <v>246</v>
      </c>
      <c r="C77" s="10">
        <v>271</v>
      </c>
      <c r="D77" s="10">
        <v>0</v>
      </c>
      <c r="E77" s="14">
        <v>0</v>
      </c>
      <c r="F77" s="14">
        <f t="shared" si="18"/>
        <v>517</v>
      </c>
      <c r="G77" s="10">
        <v>88735</v>
      </c>
      <c r="H77" s="10">
        <v>11000</v>
      </c>
      <c r="I77" s="10">
        <f t="shared" si="17"/>
        <v>8.0668181818181814</v>
      </c>
      <c r="J77" s="21">
        <f t="shared" si="16"/>
        <v>14496.072272727271</v>
      </c>
    </row>
    <row r="78" spans="1:10" ht="11.25" customHeight="1" x14ac:dyDescent="0.25">
      <c r="A78" s="9" t="s">
        <v>57</v>
      </c>
      <c r="B78" s="10">
        <v>1787.6</v>
      </c>
      <c r="C78" s="10">
        <v>2002</v>
      </c>
      <c r="D78" s="10">
        <v>1781.9</v>
      </c>
      <c r="E78" s="14">
        <v>0</v>
      </c>
      <c r="F78" s="14">
        <f t="shared" si="18"/>
        <v>5571.5</v>
      </c>
      <c r="G78" s="10">
        <v>859985</v>
      </c>
      <c r="H78" s="10">
        <v>86000</v>
      </c>
      <c r="I78" s="10">
        <f t="shared" si="17"/>
        <v>9.9998255813953492</v>
      </c>
      <c r="J78" s="21">
        <f t="shared" si="16"/>
        <v>167199.08368604654</v>
      </c>
    </row>
    <row r="79" spans="1:10" x14ac:dyDescent="0.25">
      <c r="A79" s="7" t="s">
        <v>100</v>
      </c>
      <c r="B79" s="8">
        <f t="shared" ref="B79:D79" si="19">B80+B81+B82+B83+B84+B85+B86+B87+B88+B89+B90+B91</f>
        <v>7990.0999999999995</v>
      </c>
      <c r="C79" s="8">
        <f t="shared" si="19"/>
        <v>8874.8000000000011</v>
      </c>
      <c r="D79" s="8">
        <f t="shared" si="19"/>
        <v>6133.9000000000005</v>
      </c>
      <c r="E79" s="13">
        <f>E80+E81+E82+E83+E84+E85+E86+E87+E88+E89+E90+E91</f>
        <v>3679.8</v>
      </c>
      <c r="F79" s="13">
        <f t="shared" si="18"/>
        <v>26678.6</v>
      </c>
      <c r="G79" s="8">
        <v>3301340</v>
      </c>
      <c r="H79" s="8">
        <v>435000</v>
      </c>
      <c r="I79" s="8">
        <f t="shared" si="17"/>
        <v>7.5892873563218393</v>
      </c>
      <c r="J79" s="20">
        <f>J80+J81+J82+J83+J84+J85+J86+J87+J88+J89+J90+J91</f>
        <v>577434.53398882784</v>
      </c>
    </row>
    <row r="80" spans="1:10" ht="12.75" customHeight="1" x14ac:dyDescent="0.25">
      <c r="A80" s="9" t="s">
        <v>58</v>
      </c>
      <c r="B80" s="10">
        <v>89.7</v>
      </c>
      <c r="C80" s="10">
        <v>100.4</v>
      </c>
      <c r="D80" s="10">
        <v>113.6</v>
      </c>
      <c r="E80" s="14">
        <v>124.6</v>
      </c>
      <c r="F80" s="14">
        <f t="shared" si="18"/>
        <v>428.3</v>
      </c>
      <c r="G80" s="10">
        <v>19300</v>
      </c>
      <c r="H80" s="10">
        <v>4000</v>
      </c>
      <c r="I80" s="10">
        <f t="shared" si="17"/>
        <v>4.8250000000000002</v>
      </c>
      <c r="J80" s="21">
        <f t="shared" ref="J80:J91" si="20">(B80+C80+B80+D80+C80+B80+E80+D80+C80+B80)*I80</f>
        <v>4881.9350000000004</v>
      </c>
    </row>
    <row r="81" spans="1:10" ht="12.75" customHeight="1" x14ac:dyDescent="0.25">
      <c r="A81" s="9" t="s">
        <v>59</v>
      </c>
      <c r="B81" s="10">
        <v>380.1</v>
      </c>
      <c r="C81" s="10">
        <v>409.4</v>
      </c>
      <c r="D81" s="10">
        <v>0</v>
      </c>
      <c r="E81" s="14">
        <v>0</v>
      </c>
      <c r="F81" s="14">
        <f t="shared" si="18"/>
        <v>789.5</v>
      </c>
      <c r="G81" s="10">
        <v>89169</v>
      </c>
      <c r="H81" s="10">
        <v>21000</v>
      </c>
      <c r="I81" s="10">
        <f t="shared" si="17"/>
        <v>4.246142857142857</v>
      </c>
      <c r="J81" s="21">
        <f t="shared" si="20"/>
        <v>11670.948257142856</v>
      </c>
    </row>
    <row r="82" spans="1:10" ht="12.75" customHeight="1" x14ac:dyDescent="0.25">
      <c r="A82" s="9" t="s">
        <v>60</v>
      </c>
      <c r="B82" s="10">
        <v>78.8</v>
      </c>
      <c r="C82" s="10">
        <v>92.6</v>
      </c>
      <c r="D82" s="10">
        <v>109</v>
      </c>
      <c r="E82" s="14">
        <v>104.6</v>
      </c>
      <c r="F82" s="14">
        <f t="shared" si="18"/>
        <v>385</v>
      </c>
      <c r="G82" s="10">
        <v>35019</v>
      </c>
      <c r="H82" s="10">
        <v>4000</v>
      </c>
      <c r="I82" s="10">
        <f t="shared" si="17"/>
        <v>8.7547499999999996</v>
      </c>
      <c r="J82" s="21">
        <f t="shared" si="20"/>
        <v>8015.8490999999985</v>
      </c>
    </row>
    <row r="83" spans="1:10" ht="12.75" customHeight="1" x14ac:dyDescent="0.25">
      <c r="A83" s="9" t="s">
        <v>61</v>
      </c>
      <c r="B83" s="10">
        <v>202.7</v>
      </c>
      <c r="C83" s="10">
        <v>261.89999999999998</v>
      </c>
      <c r="D83" s="10">
        <v>301.3</v>
      </c>
      <c r="E83" s="14">
        <v>0</v>
      </c>
      <c r="F83" s="14">
        <f t="shared" si="18"/>
        <v>765.90000000000009</v>
      </c>
      <c r="G83" s="10">
        <v>40720</v>
      </c>
      <c r="H83" s="10">
        <v>12000</v>
      </c>
      <c r="I83" s="10">
        <f t="shared" si="17"/>
        <v>3.3933333333333335</v>
      </c>
      <c r="J83" s="21">
        <f t="shared" si="20"/>
        <v>7462.2793333333339</v>
      </c>
    </row>
    <row r="84" spans="1:10" ht="12.75" customHeight="1" x14ac:dyDescent="0.25">
      <c r="A84" s="9" t="s">
        <v>62</v>
      </c>
      <c r="B84" s="10">
        <v>664.7</v>
      </c>
      <c r="C84" s="10">
        <v>754.8</v>
      </c>
      <c r="D84" s="10">
        <v>890</v>
      </c>
      <c r="E84" s="14">
        <v>745.7</v>
      </c>
      <c r="F84" s="14">
        <f t="shared" si="18"/>
        <v>3055.2</v>
      </c>
      <c r="G84" s="10">
        <v>448656</v>
      </c>
      <c r="H84" s="10">
        <v>54000</v>
      </c>
      <c r="I84" s="10">
        <f t="shared" si="17"/>
        <v>8.3084444444444436</v>
      </c>
      <c r="J84" s="21">
        <f t="shared" si="20"/>
        <v>61888.77182222221</v>
      </c>
    </row>
    <row r="85" spans="1:10" ht="12.75" customHeight="1" x14ac:dyDescent="0.25">
      <c r="A85" s="9" t="s">
        <v>63</v>
      </c>
      <c r="B85" s="10">
        <v>295.10000000000002</v>
      </c>
      <c r="C85" s="10">
        <v>352.5</v>
      </c>
      <c r="D85" s="10">
        <v>0</v>
      </c>
      <c r="E85" s="14">
        <v>0</v>
      </c>
      <c r="F85" s="14">
        <f t="shared" si="18"/>
        <v>647.6</v>
      </c>
      <c r="G85" s="10">
        <v>127807</v>
      </c>
      <c r="H85" s="10">
        <v>22000</v>
      </c>
      <c r="I85" s="10">
        <f t="shared" si="17"/>
        <v>5.8094090909090905</v>
      </c>
      <c r="J85" s="21">
        <f t="shared" si="20"/>
        <v>13000.876604545454</v>
      </c>
    </row>
    <row r="86" spans="1:10" ht="12.75" customHeight="1" x14ac:dyDescent="0.25">
      <c r="A86" s="9" t="s">
        <v>64</v>
      </c>
      <c r="B86" s="10">
        <v>1134</v>
      </c>
      <c r="C86" s="10">
        <v>1200.5999999999999</v>
      </c>
      <c r="D86" s="10">
        <v>1311.1</v>
      </c>
      <c r="E86" s="14">
        <v>1353.2</v>
      </c>
      <c r="F86" s="14">
        <f t="shared" si="18"/>
        <v>4998.8999999999996</v>
      </c>
      <c r="G86" s="10">
        <v>526099</v>
      </c>
      <c r="H86" s="10">
        <v>67000</v>
      </c>
      <c r="I86" s="10">
        <f t="shared" si="17"/>
        <v>7.8522238805970153</v>
      </c>
      <c r="J86" s="21">
        <f t="shared" si="20"/>
        <v>95115.55831044777</v>
      </c>
    </row>
    <row r="87" spans="1:10" ht="12.75" customHeight="1" x14ac:dyDescent="0.25">
      <c r="A87" s="9" t="s">
        <v>65</v>
      </c>
      <c r="B87" s="10">
        <v>973.3</v>
      </c>
      <c r="C87" s="10">
        <v>835.7</v>
      </c>
      <c r="D87" s="10">
        <v>922.6</v>
      </c>
      <c r="E87" s="14">
        <v>881.5</v>
      </c>
      <c r="F87" s="14">
        <f t="shared" si="18"/>
        <v>3613.1000000000004</v>
      </c>
      <c r="G87" s="10">
        <v>868084</v>
      </c>
      <c r="H87" s="10">
        <v>55000</v>
      </c>
      <c r="I87" s="10">
        <f t="shared" si="17"/>
        <v>15.783345454545454</v>
      </c>
      <c r="J87" s="21">
        <f t="shared" si="20"/>
        <v>144054.59396363635</v>
      </c>
    </row>
    <row r="88" spans="1:10" ht="12.75" customHeight="1" x14ac:dyDescent="0.25">
      <c r="A88" s="9" t="s">
        <v>66</v>
      </c>
      <c r="B88" s="10">
        <v>1090.5</v>
      </c>
      <c r="C88" s="10">
        <v>1097.8</v>
      </c>
      <c r="D88" s="10">
        <v>1002</v>
      </c>
      <c r="E88" s="14">
        <v>0</v>
      </c>
      <c r="F88" s="14">
        <f t="shared" si="18"/>
        <v>3190.3</v>
      </c>
      <c r="G88" s="10">
        <v>222266</v>
      </c>
      <c r="H88" s="10">
        <v>64000</v>
      </c>
      <c r="I88" s="10">
        <f t="shared" si="17"/>
        <v>3.4729062499999999</v>
      </c>
      <c r="J88" s="21">
        <f t="shared" si="20"/>
        <v>33546.19063125</v>
      </c>
    </row>
    <row r="89" spans="1:10" ht="12.75" customHeight="1" x14ac:dyDescent="0.25">
      <c r="A89" s="9" t="s">
        <v>67</v>
      </c>
      <c r="B89" s="10">
        <v>1723.4</v>
      </c>
      <c r="C89" s="10">
        <v>2302</v>
      </c>
      <c r="D89" s="10">
        <v>0</v>
      </c>
      <c r="E89" s="14">
        <v>0</v>
      </c>
      <c r="F89" s="14">
        <f t="shared" si="18"/>
        <v>4025.4</v>
      </c>
      <c r="G89" s="10">
        <v>334679</v>
      </c>
      <c r="H89" s="10">
        <v>63000</v>
      </c>
      <c r="I89" s="10">
        <f t="shared" si="17"/>
        <v>5.3123650793650796</v>
      </c>
      <c r="J89" s="21">
        <f t="shared" si="20"/>
        <v>73308.513149206352</v>
      </c>
    </row>
    <row r="90" spans="1:10" ht="12.75" customHeight="1" x14ac:dyDescent="0.25">
      <c r="A90" s="9" t="s">
        <v>68</v>
      </c>
      <c r="B90" s="10">
        <v>826.5</v>
      </c>
      <c r="C90" s="10">
        <v>848</v>
      </c>
      <c r="D90" s="10">
        <v>785.2</v>
      </c>
      <c r="E90" s="14">
        <v>0</v>
      </c>
      <c r="F90" s="14">
        <f t="shared" si="18"/>
        <v>2459.6999999999998</v>
      </c>
      <c r="G90" s="10">
        <v>185427</v>
      </c>
      <c r="H90" s="10">
        <v>46000</v>
      </c>
      <c r="I90" s="10">
        <f t="shared" si="17"/>
        <v>4.031021739130435</v>
      </c>
      <c r="J90" s="21">
        <f t="shared" si="20"/>
        <v>29911.79371304348</v>
      </c>
    </row>
    <row r="91" spans="1:10" ht="12.75" customHeight="1" x14ac:dyDescent="0.25">
      <c r="A91" s="9" t="s">
        <v>69</v>
      </c>
      <c r="B91" s="10">
        <v>531.29999999999995</v>
      </c>
      <c r="C91" s="10">
        <v>619.1</v>
      </c>
      <c r="D91" s="10">
        <v>699.1</v>
      </c>
      <c r="E91" s="14">
        <v>470.2</v>
      </c>
      <c r="F91" s="14">
        <f t="shared" si="18"/>
        <v>2319.6999999999998</v>
      </c>
      <c r="G91" s="10">
        <v>404114</v>
      </c>
      <c r="H91" s="10">
        <v>25000</v>
      </c>
      <c r="I91" s="10">
        <f t="shared" si="17"/>
        <v>16.164560000000002</v>
      </c>
      <c r="J91" s="21">
        <f t="shared" si="20"/>
        <v>94577.224104000023</v>
      </c>
    </row>
    <row r="92" spans="1:10" ht="11.25" customHeight="1" x14ac:dyDescent="0.25">
      <c r="A92" s="7" t="s">
        <v>101</v>
      </c>
      <c r="B92" s="8">
        <f t="shared" ref="B92:D92" si="21">B93+B94+B95+B96+B97+B98+B99+B100+B101</f>
        <v>2173.4</v>
      </c>
      <c r="C92" s="8">
        <f t="shared" si="21"/>
        <v>2443.6000000000004</v>
      </c>
      <c r="D92" s="8">
        <f t="shared" si="21"/>
        <v>1628.7</v>
      </c>
      <c r="E92" s="13">
        <f>E93+E94+E95+E96+E97+E98+E99+E100+E101</f>
        <v>1556.4</v>
      </c>
      <c r="F92" s="13">
        <f t="shared" si="18"/>
        <v>7802.1</v>
      </c>
      <c r="G92" s="8">
        <v>1253090</v>
      </c>
      <c r="H92" s="8">
        <v>142000</v>
      </c>
      <c r="I92" s="8">
        <f t="shared" si="17"/>
        <v>8.8245774647887316</v>
      </c>
      <c r="J92" s="20">
        <f>J93+J94+J95+J96+J97+J98+J99+J100+J101</f>
        <v>181724.17841840576</v>
      </c>
    </row>
    <row r="93" spans="1:10" ht="11.25" customHeight="1" x14ac:dyDescent="0.25">
      <c r="A93" s="9" t="s">
        <v>70</v>
      </c>
      <c r="B93" s="10">
        <v>417.5</v>
      </c>
      <c r="C93" s="10">
        <v>473.8</v>
      </c>
      <c r="D93" s="10">
        <v>546.20000000000005</v>
      </c>
      <c r="E93" s="14">
        <v>605.1</v>
      </c>
      <c r="F93" s="14">
        <f t="shared" si="18"/>
        <v>2042.6000000000001</v>
      </c>
      <c r="G93" s="10">
        <v>219150</v>
      </c>
      <c r="H93" s="10">
        <v>20000</v>
      </c>
      <c r="I93" s="10">
        <f t="shared" si="17"/>
        <v>10.9575</v>
      </c>
      <c r="J93" s="21">
        <f t="shared" ref="J93:J101" si="22">(B93+C93+B93+D93+C93+B93+E93+D93+C93+B93)*I93</f>
        <v>52474.371750000006</v>
      </c>
    </row>
    <row r="94" spans="1:10" ht="11.25" customHeight="1" x14ac:dyDescent="0.25">
      <c r="A94" s="9" t="s">
        <v>71</v>
      </c>
      <c r="B94" s="10">
        <v>82.5</v>
      </c>
      <c r="C94" s="10">
        <v>87.7</v>
      </c>
      <c r="D94" s="10">
        <v>72.3</v>
      </c>
      <c r="E94" s="14">
        <v>0</v>
      </c>
      <c r="F94" s="14">
        <f t="shared" si="18"/>
        <v>242.5</v>
      </c>
      <c r="G94" s="10">
        <v>327653</v>
      </c>
      <c r="H94" s="10">
        <v>8000</v>
      </c>
      <c r="I94" s="10">
        <f t="shared" si="17"/>
        <v>40.956625000000003</v>
      </c>
      <c r="J94" s="21">
        <f t="shared" si="22"/>
        <v>30213.702262500003</v>
      </c>
    </row>
    <row r="95" spans="1:10" ht="11.25" customHeight="1" x14ac:dyDescent="0.25">
      <c r="A95" s="9" t="s">
        <v>72</v>
      </c>
      <c r="B95" s="10">
        <v>614.70000000000005</v>
      </c>
      <c r="C95" s="10">
        <v>671.6</v>
      </c>
      <c r="D95" s="10">
        <v>498.5</v>
      </c>
      <c r="E95" s="14">
        <v>485.7</v>
      </c>
      <c r="F95" s="14">
        <f t="shared" si="18"/>
        <v>2270.5</v>
      </c>
      <c r="G95" s="10">
        <v>379930</v>
      </c>
      <c r="H95" s="10">
        <v>43000</v>
      </c>
      <c r="I95" s="10">
        <f t="shared" si="17"/>
        <v>8.8355813953488376</v>
      </c>
      <c r="J95" s="21">
        <f t="shared" si="22"/>
        <v>52627.373465116281</v>
      </c>
    </row>
    <row r="96" spans="1:10" ht="11.25" customHeight="1" x14ac:dyDescent="0.25">
      <c r="A96" s="9" t="s">
        <v>73</v>
      </c>
      <c r="B96" s="10">
        <v>325.10000000000002</v>
      </c>
      <c r="C96" s="10">
        <v>443.7</v>
      </c>
      <c r="D96" s="10">
        <v>449.9</v>
      </c>
      <c r="E96" s="14">
        <v>388.6</v>
      </c>
      <c r="F96" s="14">
        <f t="shared" si="18"/>
        <v>1607.3000000000002</v>
      </c>
      <c r="G96" s="10">
        <v>160690</v>
      </c>
      <c r="H96" s="10">
        <v>30000</v>
      </c>
      <c r="I96" s="10">
        <f t="shared" si="17"/>
        <v>5.3563333333333336</v>
      </c>
      <c r="J96" s="21">
        <f t="shared" si="22"/>
        <v>20996.291033333335</v>
      </c>
    </row>
    <row r="97" spans="1:10" ht="11.25" customHeight="1" x14ac:dyDescent="0.25">
      <c r="A97" s="9" t="s">
        <v>74</v>
      </c>
      <c r="B97" s="10">
        <v>363.5</v>
      </c>
      <c r="C97" s="10">
        <v>343.5</v>
      </c>
      <c r="D97" s="10">
        <v>0</v>
      </c>
      <c r="E97" s="14">
        <v>0</v>
      </c>
      <c r="F97" s="14">
        <f t="shared" si="18"/>
        <v>707</v>
      </c>
      <c r="G97" s="10">
        <v>68367</v>
      </c>
      <c r="H97" s="10">
        <v>19000</v>
      </c>
      <c r="I97" s="10">
        <f t="shared" si="17"/>
        <v>3.5982631578947371</v>
      </c>
      <c r="J97" s="21">
        <f t="shared" si="22"/>
        <v>8939.8848157894736</v>
      </c>
    </row>
    <row r="98" spans="1:10" ht="11.25" customHeight="1" x14ac:dyDescent="0.25">
      <c r="A98" s="9" t="s">
        <v>75</v>
      </c>
      <c r="B98" s="10">
        <v>15.3</v>
      </c>
      <c r="C98" s="10">
        <v>13</v>
      </c>
      <c r="D98" s="10">
        <v>0</v>
      </c>
      <c r="E98" s="14">
        <v>0</v>
      </c>
      <c r="F98" s="14">
        <f t="shared" si="18"/>
        <v>28.3</v>
      </c>
      <c r="G98" s="10">
        <v>3011</v>
      </c>
      <c r="H98" s="10">
        <v>4000</v>
      </c>
      <c r="I98" s="10">
        <f t="shared" si="17"/>
        <v>0.75275000000000003</v>
      </c>
      <c r="J98" s="21">
        <f t="shared" si="22"/>
        <v>75.425550000000001</v>
      </c>
    </row>
    <row r="99" spans="1:10" ht="11.25" customHeight="1" x14ac:dyDescent="0.25">
      <c r="A99" s="9" t="s">
        <v>76</v>
      </c>
      <c r="B99" s="10">
        <v>291.2</v>
      </c>
      <c r="C99" s="10">
        <v>304.5</v>
      </c>
      <c r="D99" s="10">
        <v>0</v>
      </c>
      <c r="E99" s="14">
        <v>0</v>
      </c>
      <c r="F99" s="14">
        <f t="shared" si="18"/>
        <v>595.70000000000005</v>
      </c>
      <c r="G99" s="10">
        <v>68806</v>
      </c>
      <c r="H99" s="10">
        <v>12000</v>
      </c>
      <c r="I99" s="10">
        <f t="shared" si="17"/>
        <v>5.7338333333333331</v>
      </c>
      <c r="J99" s="21">
        <f t="shared" si="22"/>
        <v>11916.625816666667</v>
      </c>
    </row>
    <row r="100" spans="1:10" ht="11.25" customHeight="1" x14ac:dyDescent="0.25">
      <c r="A100" s="9" t="s">
        <v>77</v>
      </c>
      <c r="B100" s="10">
        <v>63.2</v>
      </c>
      <c r="C100" s="10">
        <v>104</v>
      </c>
      <c r="D100" s="10">
        <v>59.6</v>
      </c>
      <c r="E100" s="14">
        <v>75.900000000000006</v>
      </c>
      <c r="F100" s="14">
        <f t="shared" si="18"/>
        <v>302.7</v>
      </c>
      <c r="G100" s="10">
        <v>23451</v>
      </c>
      <c r="H100" s="10">
        <v>4000</v>
      </c>
      <c r="I100" s="10">
        <f t="shared" si="17"/>
        <v>5.8627500000000001</v>
      </c>
      <c r="J100" s="21">
        <f t="shared" si="22"/>
        <v>4455.1037250000008</v>
      </c>
    </row>
    <row r="101" spans="1:10" ht="11.25" customHeight="1" x14ac:dyDescent="0.25">
      <c r="A101" s="9" t="s">
        <v>78</v>
      </c>
      <c r="B101" s="10">
        <v>0.4</v>
      </c>
      <c r="C101" s="10">
        <v>1.8</v>
      </c>
      <c r="D101" s="10">
        <v>2.2000000000000002</v>
      </c>
      <c r="E101" s="14">
        <v>1.1000000000000001</v>
      </c>
      <c r="F101" s="14">
        <f t="shared" si="18"/>
        <v>5.5000000000000009</v>
      </c>
      <c r="G101" s="10">
        <v>2032</v>
      </c>
      <c r="H101" s="10">
        <v>1000</v>
      </c>
      <c r="I101" s="10">
        <f t="shared" si="17"/>
        <v>2.032</v>
      </c>
      <c r="J101" s="21">
        <f t="shared" si="22"/>
        <v>25.400000000000006</v>
      </c>
    </row>
    <row r="102" spans="1:10" ht="3.75" customHeight="1" x14ac:dyDescent="0.25"/>
  </sheetData>
  <autoFilter ref="A7:K101"/>
  <mergeCells count="9">
    <mergeCell ref="B6:F6"/>
    <mergeCell ref="A2:J2"/>
    <mergeCell ref="A3:J3"/>
    <mergeCell ref="B4:F4"/>
    <mergeCell ref="H4:H6"/>
    <mergeCell ref="G4:G6"/>
    <mergeCell ref="I4:I6"/>
    <mergeCell ref="J4:J6"/>
    <mergeCell ref="A4:A6"/>
  </mergeCells>
  <pageMargins left="0.31496062992125984" right="0.11811023622047245" top="0.35433070866141736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Лист2!Заголовки_для_печати</vt:lpstr>
    </vt:vector>
  </TitlesOfParts>
  <Company>Rosstat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Аббясов И.С.</dc:creator>
  <cp:lastModifiedBy>Тетеревятникова А.В.</cp:lastModifiedBy>
  <cp:lastPrinted>2017-11-17T20:33:21Z</cp:lastPrinted>
  <dcterms:created xsi:type="dcterms:W3CDTF">2016-08-01T13:24:29Z</dcterms:created>
  <dcterms:modified xsi:type="dcterms:W3CDTF">2017-11-17T20:33:27Z</dcterms:modified>
</cp:coreProperties>
</file>