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я\Desktop\Приложения\Головачева - Пурескина\Пункт 40 2018 год\"/>
    </mc:Choice>
  </mc:AlternateContent>
  <xr:revisionPtr revIDLastSave="0" documentId="13_ncr:1_{F2DDB38A-7715-4BA3-87F8-81E197A4994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E7" i="1" s="1"/>
  <c r="D8" i="1"/>
  <c r="E8" i="1" s="1"/>
  <c r="D9" i="1"/>
  <c r="E9" i="1"/>
  <c r="D10" i="1"/>
  <c r="F10" i="1"/>
  <c r="E10" i="1"/>
  <c r="D11" i="1"/>
  <c r="E11" i="1" s="1"/>
  <c r="D12" i="1"/>
  <c r="E12" i="1" s="1"/>
  <c r="F12" i="1"/>
  <c r="D13" i="1"/>
  <c r="E13" i="1" s="1"/>
  <c r="D14" i="1"/>
  <c r="F14" i="1" s="1"/>
  <c r="D15" i="1"/>
  <c r="F15" i="1"/>
  <c r="D16" i="1"/>
  <c r="F16" i="1"/>
  <c r="E16" i="1"/>
  <c r="D17" i="1"/>
  <c r="F17" i="1" s="1"/>
  <c r="D18" i="1"/>
  <c r="F18" i="1" s="1"/>
  <c r="E18" i="1"/>
  <c r="B19" i="1"/>
  <c r="B20" i="1"/>
  <c r="B22" i="1"/>
  <c r="C20" i="1"/>
  <c r="C29" i="1" s="1"/>
  <c r="D21" i="1"/>
  <c r="E21" i="1" s="1"/>
  <c r="F21" i="1"/>
  <c r="D22" i="1"/>
  <c r="F22" i="1"/>
  <c r="E22" i="1"/>
  <c r="D23" i="1"/>
  <c r="F23" i="1" s="1"/>
  <c r="D24" i="1"/>
  <c r="F24" i="1" s="1"/>
  <c r="D25" i="1"/>
  <c r="E25" i="1"/>
  <c r="D26" i="1"/>
  <c r="F26" i="1"/>
  <c r="E26" i="1"/>
  <c r="D27" i="1"/>
  <c r="F27" i="1" s="1"/>
  <c r="B46" i="1"/>
  <c r="B52" i="1" s="1"/>
  <c r="E15" i="1"/>
  <c r="F25" i="1"/>
  <c r="F9" i="1"/>
  <c r="D50" i="1"/>
  <c r="E50" i="1" s="1"/>
  <c r="D49" i="1"/>
  <c r="F49" i="1" s="1"/>
  <c r="D48" i="1"/>
  <c r="E48" i="1" s="1"/>
  <c r="D47" i="1"/>
  <c r="E47" i="1" s="1"/>
  <c r="C52" i="1"/>
  <c r="D45" i="1"/>
  <c r="F45" i="1" s="1"/>
  <c r="E45" i="1"/>
  <c r="D44" i="1"/>
  <c r="F44" i="1" s="1"/>
  <c r="D43" i="1"/>
  <c r="F43" i="1" s="1"/>
  <c r="D42" i="1"/>
  <c r="F42" i="1" s="1"/>
  <c r="D41" i="1"/>
  <c r="F41" i="1" s="1"/>
  <c r="E49" i="1"/>
  <c r="E44" i="1"/>
  <c r="F48" i="1"/>
  <c r="E42" i="1" l="1"/>
  <c r="E43" i="1"/>
  <c r="F47" i="1"/>
  <c r="F50" i="1"/>
  <c r="D46" i="1"/>
  <c r="F46" i="1" s="1"/>
  <c r="E23" i="1"/>
  <c r="E27" i="1"/>
  <c r="B29" i="1"/>
  <c r="E17" i="1"/>
  <c r="F11" i="1"/>
  <c r="E46" i="1"/>
  <c r="E41" i="1"/>
  <c r="D20" i="1"/>
  <c r="F13" i="1"/>
  <c r="E24" i="1"/>
  <c r="E14" i="1"/>
  <c r="F8" i="1"/>
  <c r="D19" i="1"/>
  <c r="F19" i="1" s="1"/>
  <c r="D52" i="1"/>
  <c r="F7" i="1"/>
  <c r="D29" i="1" l="1"/>
  <c r="E19" i="1"/>
  <c r="F20" i="1"/>
  <c r="E20" i="1"/>
</calcChain>
</file>

<file path=xl/sharedStrings.xml><?xml version="1.0" encoding="utf-8"?>
<sst xmlns="http://schemas.openxmlformats.org/spreadsheetml/2006/main" count="58" uniqueCount="36">
  <si>
    <t>Тип и наименование ОЭЗ</t>
  </si>
  <si>
    <t xml:space="preserve">АО "Владис" </t>
  </si>
  <si>
    <t>АО "Иркутск"</t>
  </si>
  <si>
    <t>ИТОГО</t>
  </si>
  <si>
    <t>Взнос АО "ОЭЗ"</t>
  </si>
  <si>
    <t>взнос других акционеров</t>
  </si>
  <si>
    <t xml:space="preserve">Соотношение участия </t>
  </si>
  <si>
    <t xml:space="preserve"> АО "ОЭЗ"</t>
  </si>
  <si>
    <t>Всего</t>
  </si>
  <si>
    <t>ОАО "Внешстройимпорт"</t>
  </si>
  <si>
    <t>ОАО "Внешстройимпорт-проект"</t>
  </si>
  <si>
    <t>АО "Титановая долина"</t>
  </si>
  <si>
    <t>АО "ОЭЗ "Зеленоград"</t>
  </si>
  <si>
    <t>АО "ОЭЗ ТВТ "Дубна"</t>
  </si>
  <si>
    <t>АО "ОЭЗ "Томск"</t>
  </si>
  <si>
    <t>АО "ОЭЗ ТРТ "Бирюзовая Катунь"</t>
  </si>
  <si>
    <t>Информация о размерах взносов и долях в уставных капиталах дочерних обществ по</t>
  </si>
  <si>
    <t>АО "ОЭЗ "Санкт-Петербург"</t>
  </si>
  <si>
    <t xml:space="preserve"> ОАО "ОЭЗ ППТ "Липецк"</t>
  </si>
  <si>
    <t>ОАО "ОЭЗ "Иннополис"</t>
  </si>
  <si>
    <t xml:space="preserve"> ОАО "ОЭЗ ППТ "Алабуга"</t>
  </si>
  <si>
    <t>АО ОЭЗ ППТ "Моглино"</t>
  </si>
  <si>
    <t>АО "ОЭЗ ППТ "Калуга"</t>
  </si>
  <si>
    <t>ОАО "КСК"</t>
  </si>
  <si>
    <t>АО "Лотос"</t>
  </si>
  <si>
    <t xml:space="preserve">АО "ОЭЗ ППТ "Тольятти" </t>
  </si>
  <si>
    <t xml:space="preserve">АО "ПОЭЗ "Ульяновск" </t>
  </si>
  <si>
    <t>АО "Финнсовтранс" ЛТД *</t>
  </si>
  <si>
    <t>АО "ПОЭЗ "Советская Гавань"</t>
  </si>
  <si>
    <t>АО "ОЭЗ "Алтай"</t>
  </si>
  <si>
    <t>АО "Финнсовтранс" ЛТД</t>
  </si>
  <si>
    <t xml:space="preserve">состоянию на 1 июля 2018 года </t>
  </si>
  <si>
    <t>(с учетом переданных акций органам исполнительной власти субъектов Российской Федерации и ликвидированных АО)</t>
  </si>
  <si>
    <t>(без учета переданных акций органам исполнительной власти субъектов Российской Федерации и ликвидированных АО)</t>
  </si>
  <si>
    <t>на 1 июля 2018, тыс. руб.</t>
  </si>
  <si>
    <t xml:space="preserve">Приложение № 3
к отчету о результатах экспертно-
аналитического мероприятия
от « 10 » октября 2018 г.
№ ОМ-103/08-01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</si>
</sst>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3" fontId="0" fillId="0" borderId="0" xfId="0" applyNumberFormat="1"/>
    <xf numFmtId="0" fontId="1" fillId="0" borderId="0" xfId="0" applyFont="1"/>
    <xf numFmtId="0" fontId="1" fillId="0" borderId="4" xfId="0" applyFont="1" applyBorder="1"/>
    <xf numFmtId="3" fontId="1" fillId="0" borderId="15" xfId="0" applyNumberFormat="1" applyFont="1" applyFill="1" applyBorder="1"/>
    <xf numFmtId="3" fontId="1" fillId="0" borderId="5" xfId="0" applyNumberFormat="1" applyFont="1" applyFill="1" applyBorder="1"/>
    <xf numFmtId="3" fontId="1" fillId="0" borderId="16" xfId="0" applyNumberFormat="1" applyFont="1" applyFill="1" applyBorder="1"/>
    <xf numFmtId="10" fontId="1" fillId="0" borderId="10" xfId="0" applyNumberFormat="1" applyFont="1" applyBorder="1"/>
    <xf numFmtId="10" fontId="1" fillId="0" borderId="11" xfId="0" applyNumberFormat="1" applyFont="1" applyBorder="1"/>
    <xf numFmtId="0" fontId="1" fillId="0" borderId="1" xfId="0" applyFont="1" applyBorder="1"/>
    <xf numFmtId="3" fontId="1" fillId="0" borderId="10" xfId="0" applyNumberFormat="1" applyFont="1" applyFill="1" applyBorder="1"/>
    <xf numFmtId="3" fontId="1" fillId="0" borderId="3" xfId="0" applyNumberFormat="1" applyFont="1" applyFill="1" applyBorder="1"/>
    <xf numFmtId="3" fontId="1" fillId="0" borderId="11" xfId="0" applyNumberFormat="1" applyFont="1" applyFill="1" applyBorder="1"/>
    <xf numFmtId="164" fontId="1" fillId="0" borderId="10" xfId="0" applyNumberFormat="1" applyFont="1" applyBorder="1"/>
    <xf numFmtId="164" fontId="1" fillId="0" borderId="11" xfId="0" applyNumberFormat="1" applyFont="1" applyBorder="1"/>
    <xf numFmtId="0" fontId="1" fillId="0" borderId="7" xfId="0" applyFont="1" applyBorder="1"/>
    <xf numFmtId="3" fontId="1" fillId="0" borderId="12" xfId="0" applyNumberFormat="1" applyFont="1" applyFill="1" applyBorder="1"/>
    <xf numFmtId="3" fontId="1" fillId="0" borderId="13" xfId="0" applyNumberFormat="1" applyFont="1" applyFill="1" applyBorder="1"/>
    <xf numFmtId="0" fontId="1" fillId="0" borderId="0" xfId="0" applyFont="1" applyFill="1" applyBorder="1"/>
    <xf numFmtId="0" fontId="3" fillId="0" borderId="0" xfId="0" applyFont="1"/>
    <xf numFmtId="0" fontId="1" fillId="0" borderId="1" xfId="0" applyFont="1" applyFill="1" applyBorder="1"/>
    <xf numFmtId="3" fontId="1" fillId="0" borderId="15" xfId="0" applyNumberFormat="1" applyFont="1" applyFill="1" applyBorder="1" applyAlignment="1">
      <alignment horizontal="right" vertic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3" fontId="1" fillId="0" borderId="16" xfId="0" applyNumberFormat="1" applyFont="1" applyFill="1" applyBorder="1" applyAlignment="1">
      <alignment horizontal="right" vertical="center" wrapText="1"/>
    </xf>
    <xf numFmtId="10" fontId="1" fillId="0" borderId="10" xfId="0" applyNumberFormat="1" applyFont="1" applyFill="1" applyBorder="1" applyAlignment="1">
      <alignment horizontal="right" vertical="center" wrapText="1"/>
    </xf>
    <xf numFmtId="10" fontId="1" fillId="0" borderId="11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/>
    <xf numFmtId="10" fontId="1" fillId="0" borderId="10" xfId="0" applyNumberFormat="1" applyFont="1" applyFill="1" applyBorder="1"/>
    <xf numFmtId="10" fontId="1" fillId="0" borderId="11" xfId="0" applyNumberFormat="1" applyFont="1" applyFill="1" applyBorder="1"/>
    <xf numFmtId="164" fontId="1" fillId="0" borderId="10" xfId="0" applyNumberFormat="1" applyFont="1" applyFill="1" applyBorder="1"/>
    <xf numFmtId="164" fontId="1" fillId="0" borderId="11" xfId="0" applyNumberFormat="1" applyFont="1" applyFill="1" applyBorder="1"/>
    <xf numFmtId="0" fontId="1" fillId="0" borderId="7" xfId="0" applyFont="1" applyFill="1" applyBorder="1"/>
    <xf numFmtId="0" fontId="1" fillId="0" borderId="2" xfId="0" applyFont="1" applyFill="1" applyBorder="1"/>
    <xf numFmtId="3" fontId="1" fillId="0" borderId="2" xfId="0" applyNumberFormat="1" applyFont="1" applyFill="1" applyBorder="1"/>
    <xf numFmtId="10" fontId="1" fillId="0" borderId="2" xfId="0" applyNumberFormat="1" applyFont="1" applyFill="1" applyBorder="1"/>
    <xf numFmtId="10" fontId="1" fillId="0" borderId="6" xfId="0" applyNumberFormat="1" applyFont="1" applyFill="1" applyBorder="1"/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5"/>
  <sheetViews>
    <sheetView tabSelected="1" topLeftCell="A7" zoomScaleNormal="100" workbookViewId="0">
      <selection activeCell="C1" sqref="C1"/>
    </sheetView>
  </sheetViews>
  <sheetFormatPr defaultRowHeight="15" x14ac:dyDescent="0.25"/>
  <cols>
    <col min="1" max="1" width="43.140625" customWidth="1"/>
    <col min="2" max="2" width="14.85546875" customWidth="1"/>
    <col min="3" max="3" width="17.42578125" customWidth="1"/>
    <col min="4" max="4" width="14.5703125" customWidth="1"/>
    <col min="5" max="5" width="20" customWidth="1"/>
    <col min="6" max="6" width="18.42578125" customWidth="1"/>
    <col min="9" max="9" width="37.28515625" customWidth="1"/>
    <col min="10" max="10" width="18.28515625" customWidth="1"/>
  </cols>
  <sheetData>
    <row r="1" spans="1:6" ht="70.150000000000006" customHeight="1" x14ac:dyDescent="0.25">
      <c r="A1" s="2"/>
      <c r="B1" s="2"/>
      <c r="C1" s="2"/>
      <c r="E1" s="42" t="s">
        <v>35</v>
      </c>
      <c r="F1" s="43"/>
    </row>
    <row r="2" spans="1:6" x14ac:dyDescent="0.25">
      <c r="A2" s="44" t="s">
        <v>16</v>
      </c>
      <c r="B2" s="44"/>
      <c r="C2" s="44"/>
      <c r="D2" s="44"/>
      <c r="E2" s="44"/>
      <c r="F2" s="44"/>
    </row>
    <row r="3" spans="1:6" x14ac:dyDescent="0.25">
      <c r="A3" s="44" t="s">
        <v>31</v>
      </c>
      <c r="B3" s="44"/>
      <c r="C3" s="44"/>
      <c r="D3" s="44"/>
      <c r="E3" s="44"/>
      <c r="F3" s="44"/>
    </row>
    <row r="4" spans="1:6" ht="20.25" customHeight="1" thickBot="1" x14ac:dyDescent="0.3">
      <c r="A4" s="44" t="s">
        <v>32</v>
      </c>
      <c r="B4" s="44"/>
      <c r="C4" s="44"/>
      <c r="D4" s="44"/>
      <c r="E4" s="44"/>
      <c r="F4" s="44"/>
    </row>
    <row r="5" spans="1:6" x14ac:dyDescent="0.25">
      <c r="A5" s="51" t="s">
        <v>0</v>
      </c>
      <c r="B5" s="53" t="s">
        <v>34</v>
      </c>
      <c r="C5" s="54"/>
      <c r="D5" s="55"/>
      <c r="E5" s="53" t="s">
        <v>6</v>
      </c>
      <c r="F5" s="55"/>
    </row>
    <row r="6" spans="1:6" ht="25.5" x14ac:dyDescent="0.25">
      <c r="A6" s="52"/>
      <c r="B6" s="39" t="s">
        <v>4</v>
      </c>
      <c r="C6" s="40" t="s">
        <v>5</v>
      </c>
      <c r="D6" s="41" t="s">
        <v>8</v>
      </c>
      <c r="E6" s="39" t="s">
        <v>7</v>
      </c>
      <c r="F6" s="41" t="s">
        <v>5</v>
      </c>
    </row>
    <row r="7" spans="1:6" x14ac:dyDescent="0.25">
      <c r="A7" s="20" t="s">
        <v>19</v>
      </c>
      <c r="B7" s="21">
        <v>15000000</v>
      </c>
      <c r="C7" s="22">
        <v>349751</v>
      </c>
      <c r="D7" s="23">
        <f>B7+C7</f>
        <v>15349751</v>
      </c>
      <c r="E7" s="24">
        <f t="shared" ref="E7:E12" si="0">B7/D7</f>
        <v>0.97721454895261817</v>
      </c>
      <c r="F7" s="25">
        <f t="shared" ref="F7:F12" si="1">C7/D7</f>
        <v>2.2785451047381812E-2</v>
      </c>
    </row>
    <row r="8" spans="1:6" x14ac:dyDescent="0.25">
      <c r="A8" s="20" t="s">
        <v>20</v>
      </c>
      <c r="B8" s="21">
        <v>17078040</v>
      </c>
      <c r="C8" s="22">
        <v>8625960.0050000008</v>
      </c>
      <c r="D8" s="23">
        <f t="shared" ref="D8:D12" si="2">B8+C8</f>
        <v>25704000.005000003</v>
      </c>
      <c r="E8" s="24">
        <f t="shared" si="0"/>
        <v>0.66441176457663942</v>
      </c>
      <c r="F8" s="25">
        <f t="shared" si="1"/>
        <v>0.33558823542336053</v>
      </c>
    </row>
    <row r="9" spans="1:6" x14ac:dyDescent="0.25">
      <c r="A9" s="20" t="s">
        <v>21</v>
      </c>
      <c r="B9" s="21">
        <v>2881500</v>
      </c>
      <c r="C9" s="22">
        <v>358000</v>
      </c>
      <c r="D9" s="23">
        <f t="shared" si="2"/>
        <v>3239500</v>
      </c>
      <c r="E9" s="24">
        <f t="shared" si="0"/>
        <v>0.88948911869115599</v>
      </c>
      <c r="F9" s="25">
        <f t="shared" si="1"/>
        <v>0.11051088130884396</v>
      </c>
    </row>
    <row r="10" spans="1:6" x14ac:dyDescent="0.25">
      <c r="A10" s="20" t="s">
        <v>22</v>
      </c>
      <c r="B10" s="21">
        <v>5850246</v>
      </c>
      <c r="C10" s="22">
        <v>1497000</v>
      </c>
      <c r="D10" s="23">
        <f t="shared" si="2"/>
        <v>7347246</v>
      </c>
      <c r="E10" s="24">
        <f t="shared" si="0"/>
        <v>0.7962501868046884</v>
      </c>
      <c r="F10" s="25">
        <f t="shared" si="1"/>
        <v>0.20374981319531155</v>
      </c>
    </row>
    <row r="11" spans="1:6" x14ac:dyDescent="0.25">
      <c r="A11" s="20" t="s">
        <v>23</v>
      </c>
      <c r="B11" s="21">
        <v>27130375</v>
      </c>
      <c r="C11" s="22">
        <v>350000</v>
      </c>
      <c r="D11" s="23">
        <f t="shared" si="2"/>
        <v>27480375</v>
      </c>
      <c r="E11" s="24">
        <f t="shared" si="0"/>
        <v>0.98726363814176477</v>
      </c>
      <c r="F11" s="25">
        <f t="shared" si="1"/>
        <v>1.2736361858235195E-2</v>
      </c>
    </row>
    <row r="12" spans="1:6" x14ac:dyDescent="0.25">
      <c r="A12" s="20" t="s">
        <v>24</v>
      </c>
      <c r="B12" s="21">
        <v>499974.50771999994</v>
      </c>
      <c r="C12" s="22">
        <v>321534.34704000008</v>
      </c>
      <c r="D12" s="23">
        <f t="shared" si="2"/>
        <v>821508.85476000002</v>
      </c>
      <c r="E12" s="24">
        <f t="shared" si="0"/>
        <v>0.60860513532269245</v>
      </c>
      <c r="F12" s="25">
        <f t="shared" si="1"/>
        <v>0.3913948646773075</v>
      </c>
    </row>
    <row r="13" spans="1:6" x14ac:dyDescent="0.25">
      <c r="A13" s="20" t="s">
        <v>11</v>
      </c>
      <c r="B13" s="21">
        <v>1000000</v>
      </c>
      <c r="C13" s="22">
        <v>2294441</v>
      </c>
      <c r="D13" s="23">
        <f>B13+C13</f>
        <v>3294441</v>
      </c>
      <c r="E13" s="24">
        <f>B13/D13</f>
        <v>0.30354163270794648</v>
      </c>
      <c r="F13" s="25">
        <f>C13/D13</f>
        <v>0.69645836729205346</v>
      </c>
    </row>
    <row r="14" spans="1:6" x14ac:dyDescent="0.25">
      <c r="A14" s="20" t="s">
        <v>15</v>
      </c>
      <c r="B14" s="21">
        <v>1319995</v>
      </c>
      <c r="C14" s="22">
        <v>440001</v>
      </c>
      <c r="D14" s="23">
        <f>B14+C14</f>
        <v>1759996</v>
      </c>
      <c r="E14" s="24">
        <f>B14/D14</f>
        <v>0.74999886363378099</v>
      </c>
      <c r="F14" s="25">
        <f>C14/D14</f>
        <v>0.25000113636621901</v>
      </c>
    </row>
    <row r="15" spans="1:6" x14ac:dyDescent="0.25">
      <c r="A15" s="26" t="s">
        <v>13</v>
      </c>
      <c r="B15" s="4">
        <v>4990742</v>
      </c>
      <c r="C15" s="5">
        <v>296858</v>
      </c>
      <c r="D15" s="6">
        <f>B15+C15</f>
        <v>5287600</v>
      </c>
      <c r="E15" s="27">
        <f>B15/D15</f>
        <v>0.94385770481882136</v>
      </c>
      <c r="F15" s="28">
        <f>C15/D15</f>
        <v>5.6142295181178609E-2</v>
      </c>
    </row>
    <row r="16" spans="1:6" x14ac:dyDescent="0.25">
      <c r="A16" s="20" t="s">
        <v>12</v>
      </c>
      <c r="B16" s="10">
        <v>50</v>
      </c>
      <c r="C16" s="11">
        <v>2008850</v>
      </c>
      <c r="D16" s="12">
        <f t="shared" ref="D16:D27" si="3">B16+C16</f>
        <v>2008900</v>
      </c>
      <c r="E16" s="29">
        <f t="shared" ref="E16:E27" si="4">B16/D16</f>
        <v>2.4889242869231919E-5</v>
      </c>
      <c r="F16" s="30">
        <f t="shared" ref="F16:F27" si="5">C16/D16</f>
        <v>0.99997511075713075</v>
      </c>
    </row>
    <row r="17" spans="1:6" x14ac:dyDescent="0.25">
      <c r="A17" s="20" t="s">
        <v>14</v>
      </c>
      <c r="B17" s="10">
        <v>3336296</v>
      </c>
      <c r="C17" s="11">
        <v>169000</v>
      </c>
      <c r="D17" s="12">
        <f t="shared" si="3"/>
        <v>3505296</v>
      </c>
      <c r="E17" s="27">
        <f t="shared" si="4"/>
        <v>0.9517872385099575</v>
      </c>
      <c r="F17" s="28">
        <f t="shared" si="5"/>
        <v>4.8212761490042493E-2</v>
      </c>
    </row>
    <row r="18" spans="1:6" x14ac:dyDescent="0.25">
      <c r="A18" s="20" t="s">
        <v>18</v>
      </c>
      <c r="B18" s="10">
        <v>5866096</v>
      </c>
      <c r="C18" s="11">
        <v>3040531.9994609999</v>
      </c>
      <c r="D18" s="12">
        <f t="shared" si="3"/>
        <v>8906627.9994609989</v>
      </c>
      <c r="E18" s="27">
        <f t="shared" si="4"/>
        <v>0.65862142219872633</v>
      </c>
      <c r="F18" s="28">
        <f t="shared" si="5"/>
        <v>0.34137857780127373</v>
      </c>
    </row>
    <row r="19" spans="1:6" x14ac:dyDescent="0.25">
      <c r="A19" s="20" t="s">
        <v>25</v>
      </c>
      <c r="B19" s="10">
        <f>3233189+979489</f>
        <v>4212678</v>
      </c>
      <c r="C19" s="11">
        <v>363516</v>
      </c>
      <c r="D19" s="12">
        <f t="shared" si="3"/>
        <v>4576194</v>
      </c>
      <c r="E19" s="27">
        <f t="shared" si="4"/>
        <v>0.92056368239633202</v>
      </c>
      <c r="F19" s="28">
        <f t="shared" si="5"/>
        <v>7.9436317603668025E-2</v>
      </c>
    </row>
    <row r="20" spans="1:6" x14ac:dyDescent="0.25">
      <c r="A20" s="20" t="s">
        <v>26</v>
      </c>
      <c r="B20" s="10">
        <f>1911308-61000-34000-31413</f>
        <v>1784895</v>
      </c>
      <c r="C20" s="11">
        <f>257133+78000+61000</f>
        <v>396133</v>
      </c>
      <c r="D20" s="12">
        <f t="shared" si="3"/>
        <v>2181028</v>
      </c>
      <c r="E20" s="27">
        <f t="shared" si="4"/>
        <v>0.81837326251657472</v>
      </c>
      <c r="F20" s="28">
        <f t="shared" si="5"/>
        <v>0.18162673748342525</v>
      </c>
    </row>
    <row r="21" spans="1:6" x14ac:dyDescent="0.25">
      <c r="A21" s="20" t="s">
        <v>1</v>
      </c>
      <c r="B21" s="10">
        <v>835725</v>
      </c>
      <c r="C21" s="11">
        <v>300000</v>
      </c>
      <c r="D21" s="12">
        <f t="shared" si="3"/>
        <v>1135725</v>
      </c>
      <c r="E21" s="27">
        <f t="shared" si="4"/>
        <v>0.73585154857029655</v>
      </c>
      <c r="F21" s="28">
        <f t="shared" si="5"/>
        <v>0.2641484514297035</v>
      </c>
    </row>
    <row r="22" spans="1:6" x14ac:dyDescent="0.25">
      <c r="A22" s="20" t="s">
        <v>2</v>
      </c>
      <c r="B22" s="10">
        <f>61715</f>
        <v>61715</v>
      </c>
      <c r="C22" s="11">
        <v>12843</v>
      </c>
      <c r="D22" s="12">
        <f t="shared" si="3"/>
        <v>74558</v>
      </c>
      <c r="E22" s="27">
        <f t="shared" si="4"/>
        <v>0.82774484294106598</v>
      </c>
      <c r="F22" s="28">
        <f t="shared" si="5"/>
        <v>0.17225515705893399</v>
      </c>
    </row>
    <row r="23" spans="1:6" x14ac:dyDescent="0.25">
      <c r="A23" s="31" t="s">
        <v>17</v>
      </c>
      <c r="B23" s="16">
        <v>3000</v>
      </c>
      <c r="C23" s="11">
        <v>79920</v>
      </c>
      <c r="D23" s="17">
        <f t="shared" si="3"/>
        <v>82920</v>
      </c>
      <c r="E23" s="27">
        <f t="shared" si="4"/>
        <v>3.6179450072358899E-2</v>
      </c>
      <c r="F23" s="28">
        <f t="shared" si="5"/>
        <v>0.9638205499276411</v>
      </c>
    </row>
    <row r="24" spans="1:6" x14ac:dyDescent="0.25">
      <c r="A24" s="31" t="s">
        <v>29</v>
      </c>
      <c r="B24" s="16">
        <v>64</v>
      </c>
      <c r="C24" s="11">
        <v>0</v>
      </c>
      <c r="D24" s="17">
        <f t="shared" si="3"/>
        <v>64</v>
      </c>
      <c r="E24" s="27">
        <f t="shared" si="4"/>
        <v>1</v>
      </c>
      <c r="F24" s="28">
        <f t="shared" si="5"/>
        <v>0</v>
      </c>
    </row>
    <row r="25" spans="1:6" x14ac:dyDescent="0.25">
      <c r="A25" s="31" t="s">
        <v>28</v>
      </c>
      <c r="B25" s="16">
        <v>128974</v>
      </c>
      <c r="C25" s="11">
        <v>30</v>
      </c>
      <c r="D25" s="17">
        <f t="shared" si="3"/>
        <v>129004</v>
      </c>
      <c r="E25" s="27">
        <f t="shared" si="4"/>
        <v>0.99976744907134663</v>
      </c>
      <c r="F25" s="28">
        <f t="shared" si="5"/>
        <v>2.3255092865337508E-4</v>
      </c>
    </row>
    <row r="26" spans="1:6" x14ac:dyDescent="0.25">
      <c r="A26" s="20" t="s">
        <v>9</v>
      </c>
      <c r="B26" s="10">
        <v>5200</v>
      </c>
      <c r="C26" s="11">
        <v>4800</v>
      </c>
      <c r="D26" s="12">
        <f t="shared" si="3"/>
        <v>10000</v>
      </c>
      <c r="E26" s="27">
        <f t="shared" si="4"/>
        <v>0.52</v>
      </c>
      <c r="F26" s="28">
        <f t="shared" si="5"/>
        <v>0.48</v>
      </c>
    </row>
    <row r="27" spans="1:6" x14ac:dyDescent="0.25">
      <c r="A27" s="20" t="s">
        <v>10</v>
      </c>
      <c r="B27" s="10">
        <v>26000</v>
      </c>
      <c r="C27" s="11">
        <v>1000</v>
      </c>
      <c r="D27" s="12">
        <f t="shared" si="3"/>
        <v>27000</v>
      </c>
      <c r="E27" s="27">
        <f t="shared" si="4"/>
        <v>0.96296296296296291</v>
      </c>
      <c r="F27" s="28">
        <f t="shared" si="5"/>
        <v>3.7037037037037035E-2</v>
      </c>
    </row>
    <row r="28" spans="1:6" ht="15.75" thickBot="1" x14ac:dyDescent="0.3">
      <c r="A28" s="20" t="s">
        <v>30</v>
      </c>
      <c r="B28" s="10">
        <v>131.26284000000001</v>
      </c>
      <c r="C28" s="11"/>
      <c r="D28" s="12"/>
      <c r="E28" s="27"/>
      <c r="F28" s="28"/>
    </row>
    <row r="29" spans="1:6" ht="15.75" thickBot="1" x14ac:dyDescent="0.3">
      <c r="A29" s="32" t="s">
        <v>3</v>
      </c>
      <c r="B29" s="33">
        <f>SUM(B7:B28)</f>
        <v>92011696.770559996</v>
      </c>
      <c r="C29" s="33">
        <f>SUM(C7:C28)</f>
        <v>20910169.351500999</v>
      </c>
      <c r="D29" s="33">
        <f>SUM(D7:D28)</f>
        <v>112921734.859221</v>
      </c>
      <c r="E29" s="34"/>
      <c r="F29" s="35"/>
    </row>
    <row r="30" spans="1:6" ht="15" customHeight="1" x14ac:dyDescent="0.25">
      <c r="A30" s="46"/>
      <c r="B30" s="46"/>
      <c r="C30" s="46"/>
      <c r="D30" s="46"/>
      <c r="E30" s="46"/>
      <c r="F30" s="46"/>
    </row>
    <row r="31" spans="1:6" ht="15" customHeight="1" x14ac:dyDescent="0.25">
      <c r="A31" s="45"/>
      <c r="B31" s="45"/>
      <c r="C31" s="45"/>
      <c r="D31" s="45"/>
      <c r="E31" s="45"/>
      <c r="F31" s="45"/>
    </row>
    <row r="32" spans="1:6" x14ac:dyDescent="0.25">
      <c r="A32" s="18"/>
      <c r="B32" s="2"/>
      <c r="C32" s="2"/>
      <c r="D32" s="2"/>
      <c r="E32" s="2"/>
      <c r="F32" s="2"/>
    </row>
    <row r="33" spans="1:6" ht="15.75" x14ac:dyDescent="0.25">
      <c r="A33" s="18"/>
      <c r="B33" s="2"/>
      <c r="C33" s="19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  <row r="35" spans="1:6" x14ac:dyDescent="0.25">
      <c r="A35" s="2"/>
      <c r="B35" s="2"/>
      <c r="C35" s="2"/>
      <c r="D35" s="2"/>
      <c r="E35" s="2"/>
      <c r="F35" s="2"/>
    </row>
    <row r="36" spans="1:6" x14ac:dyDescent="0.25">
      <c r="A36" s="44" t="s">
        <v>16</v>
      </c>
      <c r="B36" s="44"/>
      <c r="C36" s="44"/>
      <c r="D36" s="44"/>
      <c r="E36" s="44"/>
      <c r="F36" s="44"/>
    </row>
    <row r="37" spans="1:6" x14ac:dyDescent="0.25">
      <c r="A37" s="44" t="s">
        <v>31</v>
      </c>
      <c r="B37" s="44"/>
      <c r="C37" s="44"/>
      <c r="D37" s="44"/>
      <c r="E37" s="44"/>
      <c r="F37" s="44"/>
    </row>
    <row r="38" spans="1:6" ht="15.75" thickBot="1" x14ac:dyDescent="0.3">
      <c r="A38" s="44" t="s">
        <v>33</v>
      </c>
      <c r="B38" s="44"/>
      <c r="C38" s="44"/>
      <c r="D38" s="44"/>
      <c r="E38" s="44"/>
      <c r="F38" s="44"/>
    </row>
    <row r="39" spans="1:6" x14ac:dyDescent="0.25">
      <c r="A39" s="47" t="s">
        <v>0</v>
      </c>
      <c r="B39" s="48" t="s">
        <v>34</v>
      </c>
      <c r="C39" s="49"/>
      <c r="D39" s="50"/>
      <c r="E39" s="48" t="s">
        <v>6</v>
      </c>
      <c r="F39" s="50"/>
    </row>
    <row r="40" spans="1:6" ht="30" x14ac:dyDescent="0.25">
      <c r="A40" s="47"/>
      <c r="B40" s="36" t="s">
        <v>4</v>
      </c>
      <c r="C40" s="37" t="s">
        <v>5</v>
      </c>
      <c r="D40" s="38" t="s">
        <v>8</v>
      </c>
      <c r="E40" s="36" t="s">
        <v>7</v>
      </c>
      <c r="F40" s="38" t="s">
        <v>5</v>
      </c>
    </row>
    <row r="41" spans="1:6" x14ac:dyDescent="0.25">
      <c r="A41" s="3" t="s">
        <v>13</v>
      </c>
      <c r="B41" s="4">
        <v>4990742</v>
      </c>
      <c r="C41" s="5">
        <v>296858</v>
      </c>
      <c r="D41" s="6">
        <f>B41+C41</f>
        <v>5287600</v>
      </c>
      <c r="E41" s="7">
        <f>B41/D41</f>
        <v>0.94385770481882136</v>
      </c>
      <c r="F41" s="8">
        <f>C41/D41</f>
        <v>5.6142295181178609E-2</v>
      </c>
    </row>
    <row r="42" spans="1:6" x14ac:dyDescent="0.25">
      <c r="A42" s="9" t="s">
        <v>12</v>
      </c>
      <c r="B42" s="10">
        <v>50</v>
      </c>
      <c r="C42" s="11">
        <v>2008850</v>
      </c>
      <c r="D42" s="12">
        <f t="shared" ref="D42:D50" si="6">B42+C42</f>
        <v>2008900</v>
      </c>
      <c r="E42" s="13">
        <f t="shared" ref="E42:E50" si="7">B42/D42</f>
        <v>2.4889242869231919E-5</v>
      </c>
      <c r="F42" s="14">
        <f t="shared" ref="F42:F50" si="8">C42/D42</f>
        <v>0.99997511075713075</v>
      </c>
    </row>
    <row r="43" spans="1:6" x14ac:dyDescent="0.25">
      <c r="A43" s="9" t="s">
        <v>14</v>
      </c>
      <c r="B43" s="10">
        <v>3336296</v>
      </c>
      <c r="C43" s="11">
        <v>169000</v>
      </c>
      <c r="D43" s="12">
        <f t="shared" si="6"/>
        <v>3505296</v>
      </c>
      <c r="E43" s="7">
        <f t="shared" si="7"/>
        <v>0.9517872385099575</v>
      </c>
      <c r="F43" s="8">
        <f t="shared" si="8"/>
        <v>4.8212761490042493E-2</v>
      </c>
    </row>
    <row r="44" spans="1:6" x14ac:dyDescent="0.25">
      <c r="A44" s="9" t="s">
        <v>18</v>
      </c>
      <c r="B44" s="10">
        <v>5866096</v>
      </c>
      <c r="C44" s="11">
        <v>3040531.9994609999</v>
      </c>
      <c r="D44" s="12">
        <f t="shared" si="6"/>
        <v>8906627.9994609989</v>
      </c>
      <c r="E44" s="7">
        <f t="shared" si="7"/>
        <v>0.65862142219872633</v>
      </c>
      <c r="F44" s="8">
        <f t="shared" si="8"/>
        <v>0.34137857780127373</v>
      </c>
    </row>
    <row r="45" spans="1:6" x14ac:dyDescent="0.25">
      <c r="A45" s="9" t="s">
        <v>25</v>
      </c>
      <c r="B45" s="10">
        <v>4212678</v>
      </c>
      <c r="C45" s="11">
        <v>363516</v>
      </c>
      <c r="D45" s="12">
        <f t="shared" si="6"/>
        <v>4576194</v>
      </c>
      <c r="E45" s="7">
        <f t="shared" si="7"/>
        <v>0.92056368239633202</v>
      </c>
      <c r="F45" s="8">
        <f t="shared" si="8"/>
        <v>7.9436317603668025E-2</v>
      </c>
    </row>
    <row r="46" spans="1:6" x14ac:dyDescent="0.25">
      <c r="A46" s="9" t="s">
        <v>26</v>
      </c>
      <c r="B46" s="10">
        <f>1850308-34000-31413</f>
        <v>1784895</v>
      </c>
      <c r="C46" s="11">
        <v>396133</v>
      </c>
      <c r="D46" s="12">
        <f t="shared" si="6"/>
        <v>2181028</v>
      </c>
      <c r="E46" s="7">
        <f t="shared" si="7"/>
        <v>0.81837326251657472</v>
      </c>
      <c r="F46" s="8">
        <f t="shared" si="8"/>
        <v>0.18162673748342525</v>
      </c>
    </row>
    <row r="47" spans="1:6" x14ac:dyDescent="0.25">
      <c r="A47" s="9" t="s">
        <v>1</v>
      </c>
      <c r="B47" s="10">
        <v>835725</v>
      </c>
      <c r="C47" s="11">
        <v>300000</v>
      </c>
      <c r="D47" s="12">
        <f t="shared" si="6"/>
        <v>1135725</v>
      </c>
      <c r="E47" s="7">
        <f t="shared" si="7"/>
        <v>0.73585154857029655</v>
      </c>
      <c r="F47" s="8">
        <f t="shared" si="8"/>
        <v>0.2641484514297035</v>
      </c>
    </row>
    <row r="48" spans="1:6" x14ac:dyDescent="0.25">
      <c r="A48" s="9" t="s">
        <v>2</v>
      </c>
      <c r="B48" s="10">
        <v>61715</v>
      </c>
      <c r="C48" s="11">
        <v>12843</v>
      </c>
      <c r="D48" s="12">
        <f t="shared" si="6"/>
        <v>74558</v>
      </c>
      <c r="E48" s="7">
        <f t="shared" si="7"/>
        <v>0.82774484294106598</v>
      </c>
      <c r="F48" s="8">
        <f t="shared" si="8"/>
        <v>0.17225515705893399</v>
      </c>
    </row>
    <row r="49" spans="1:6" x14ac:dyDescent="0.25">
      <c r="A49" s="15" t="s">
        <v>17</v>
      </c>
      <c r="B49" s="16">
        <v>3000</v>
      </c>
      <c r="C49" s="11">
        <v>79920</v>
      </c>
      <c r="D49" s="17">
        <f t="shared" si="6"/>
        <v>82920</v>
      </c>
      <c r="E49" s="7">
        <f t="shared" si="7"/>
        <v>3.6179450072358899E-2</v>
      </c>
      <c r="F49" s="8">
        <f t="shared" si="8"/>
        <v>0.9638205499276411</v>
      </c>
    </row>
    <row r="50" spans="1:6" x14ac:dyDescent="0.25">
      <c r="A50" s="9" t="s">
        <v>10</v>
      </c>
      <c r="B50" s="10">
        <v>26000</v>
      </c>
      <c r="C50" s="11">
        <v>1000</v>
      </c>
      <c r="D50" s="12">
        <f t="shared" si="6"/>
        <v>27000</v>
      </c>
      <c r="E50" s="7">
        <f t="shared" si="7"/>
        <v>0.96296296296296291</v>
      </c>
      <c r="F50" s="8">
        <f t="shared" si="8"/>
        <v>3.7037037037037035E-2</v>
      </c>
    </row>
    <row r="51" spans="1:6" ht="15.75" thickBot="1" x14ac:dyDescent="0.3">
      <c r="A51" s="9" t="s">
        <v>27</v>
      </c>
      <c r="B51" s="10">
        <v>131.26284000000001</v>
      </c>
      <c r="C51" s="11"/>
      <c r="D51" s="12"/>
      <c r="E51" s="7"/>
      <c r="F51" s="8"/>
    </row>
    <row r="52" spans="1:6" ht="15.75" thickBot="1" x14ac:dyDescent="0.3">
      <c r="A52" s="32" t="s">
        <v>3</v>
      </c>
      <c r="B52" s="33">
        <f>SUM(B41:B51)</f>
        <v>21117328.262839999</v>
      </c>
      <c r="C52" s="33">
        <f>SUM(C41:C51)</f>
        <v>6668651.9994609999</v>
      </c>
      <c r="D52" s="33">
        <f>SUM(D41:D51)</f>
        <v>27785848.999460999</v>
      </c>
      <c r="E52" s="34"/>
      <c r="F52" s="35"/>
    </row>
    <row r="53" spans="1:6" x14ac:dyDescent="0.25">
      <c r="A53" s="18"/>
    </row>
    <row r="55" spans="1:6" x14ac:dyDescent="0.25">
      <c r="E55" s="1"/>
    </row>
  </sheetData>
  <mergeCells count="15">
    <mergeCell ref="A39:A40"/>
    <mergeCell ref="B39:D39"/>
    <mergeCell ref="E39:F39"/>
    <mergeCell ref="A5:A6"/>
    <mergeCell ref="B5:D5"/>
    <mergeCell ref="E5:F5"/>
    <mergeCell ref="A38:F38"/>
    <mergeCell ref="A37:F37"/>
    <mergeCell ref="A36:F36"/>
    <mergeCell ref="E1:F1"/>
    <mergeCell ref="A2:F2"/>
    <mergeCell ref="A3:F3"/>
    <mergeCell ref="A4:F4"/>
    <mergeCell ref="A31:F31"/>
    <mergeCell ref="A30:F30"/>
  </mergeCells>
  <pageMargins left="0.70866141732283472" right="0.31496062992125984" top="0.35433070866141736" bottom="0.19685039370078741" header="0.31496062992125984" footer="0.19685039370078741"/>
  <pageSetup paperSize="9" fitToHeight="0" orientation="landscape" verticalDpi="30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Тамара Абаевна</dc:creator>
  <cp:lastModifiedBy>Юля</cp:lastModifiedBy>
  <cp:lastPrinted>2018-09-11T12:30:02Z</cp:lastPrinted>
  <dcterms:created xsi:type="dcterms:W3CDTF">2017-01-24T13:41:44Z</dcterms:created>
  <dcterms:modified xsi:type="dcterms:W3CDTF">2020-11-05T20:52:27Z</dcterms:modified>
</cp:coreProperties>
</file>